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:\My Drive\Threshold Ramp\"/>
    </mc:Choice>
  </mc:AlternateContent>
  <xr:revisionPtr revIDLastSave="0" documentId="13_ncr:1_{6EE728C2-F6D7-439C-90D8-0C4D365F5CF2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Calculator (Blank Template)" sheetId="9" r:id="rId1"/>
    <sheet name="Calculator (Example)" sheetId="4" r:id="rId2"/>
    <sheet name="Calculator (Use)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10" l="1"/>
  <c r="F55" i="10"/>
  <c r="E54" i="10"/>
  <c r="G54" i="10" s="1"/>
  <c r="E53" i="10"/>
  <c r="E40" i="10"/>
  <c r="E39" i="10"/>
  <c r="E41" i="10" s="1"/>
  <c r="B48" i="10" s="1"/>
  <c r="E38" i="10"/>
  <c r="E37" i="10"/>
  <c r="E36" i="10"/>
  <c r="E31" i="10"/>
  <c r="E30" i="10"/>
  <c r="E29" i="10"/>
  <c r="E32" i="10" s="1"/>
  <c r="B47" i="10" s="1"/>
  <c r="E24" i="10"/>
  <c r="E23" i="10"/>
  <c r="E22" i="10"/>
  <c r="E21" i="10"/>
  <c r="E25" i="10" s="1"/>
  <c r="B46" i="10" s="1"/>
  <c r="E20" i="10"/>
  <c r="G15" i="10"/>
  <c r="G14" i="10"/>
  <c r="G16" i="10" s="1"/>
  <c r="B45" i="10" s="1"/>
  <c r="G9" i="10"/>
  <c r="G8" i="10"/>
  <c r="G10" i="10" s="1"/>
  <c r="B44" i="10" s="1"/>
  <c r="B49" i="10" s="1"/>
  <c r="D62" i="10" s="1"/>
  <c r="C62" i="9"/>
  <c r="F55" i="9"/>
  <c r="E54" i="9"/>
  <c r="G54" i="9" s="1"/>
  <c r="E53" i="9"/>
  <c r="E40" i="9"/>
  <c r="E39" i="9"/>
  <c r="E38" i="9"/>
  <c r="E37" i="9"/>
  <c r="E36" i="9"/>
  <c r="E41" i="9" s="1"/>
  <c r="B48" i="9" s="1"/>
  <c r="E31" i="9"/>
  <c r="E30" i="9"/>
  <c r="E29" i="9"/>
  <c r="E32" i="9" s="1"/>
  <c r="B47" i="9" s="1"/>
  <c r="E24" i="9"/>
  <c r="E23" i="9"/>
  <c r="E22" i="9"/>
  <c r="E21" i="9"/>
  <c r="E20" i="9"/>
  <c r="E25" i="9" s="1"/>
  <c r="B46" i="9" s="1"/>
  <c r="G15" i="9"/>
  <c r="G14" i="9"/>
  <c r="G9" i="9"/>
  <c r="G8" i="9"/>
  <c r="C62" i="4"/>
  <c r="G15" i="4"/>
  <c r="E37" i="4"/>
  <c r="E38" i="4"/>
  <c r="E39" i="4"/>
  <c r="E40" i="4"/>
  <c r="G9" i="4"/>
  <c r="G8" i="4"/>
  <c r="G10" i="4" s="1"/>
  <c r="B44" i="4" s="1"/>
  <c r="F55" i="4"/>
  <c r="E54" i="4"/>
  <c r="G54" i="4" s="1"/>
  <c r="E53" i="4"/>
  <c r="E57" i="4" s="1"/>
  <c r="E36" i="4"/>
  <c r="E31" i="4"/>
  <c r="E30" i="4"/>
  <c r="E29" i="4"/>
  <c r="E24" i="4"/>
  <c r="E23" i="4"/>
  <c r="E22" i="4"/>
  <c r="E21" i="4"/>
  <c r="E20" i="4"/>
  <c r="G14" i="4"/>
  <c r="E57" i="10" l="1"/>
  <c r="G53" i="10"/>
  <c r="G55" i="10" s="1"/>
  <c r="G10" i="9"/>
  <c r="B44" i="9" s="1"/>
  <c r="G16" i="9"/>
  <c r="B45" i="9" s="1"/>
  <c r="E57" i="9"/>
  <c r="G53" i="9"/>
  <c r="G55" i="9" s="1"/>
  <c r="G57" i="4"/>
  <c r="C63" i="4"/>
  <c r="E41" i="4"/>
  <c r="B48" i="4" s="1"/>
  <c r="E32" i="4"/>
  <c r="B47" i="4" s="1"/>
  <c r="E25" i="4"/>
  <c r="B46" i="4" s="1"/>
  <c r="G16" i="4"/>
  <c r="B45" i="4" s="1"/>
  <c r="G53" i="4"/>
  <c r="G55" i="4" s="1"/>
  <c r="G58" i="4" s="1"/>
  <c r="G57" i="10" l="1"/>
  <c r="G58" i="10" s="1"/>
  <c r="D63" i="10" s="1"/>
  <c r="B64" i="10" s="1"/>
  <c r="C63" i="10"/>
  <c r="B49" i="9"/>
  <c r="D62" i="9" s="1"/>
  <c r="G57" i="9"/>
  <c r="G58" i="9" s="1"/>
  <c r="D63" i="9" s="1"/>
  <c r="C63" i="9"/>
  <c r="D63" i="4"/>
  <c r="B49" i="4"/>
  <c r="B64" i="9" l="1"/>
  <c r="D62" i="4"/>
  <c r="B64" i="4" s="1"/>
</calcChain>
</file>

<file path=xl/sharedStrings.xml><?xml version="1.0" encoding="utf-8"?>
<sst xmlns="http://schemas.openxmlformats.org/spreadsheetml/2006/main" count="372" uniqueCount="85">
  <si>
    <t>TOUGHTRACKS – Defect Cost Calculator</t>
  </si>
  <si>
    <t>Labour Cost – Sourcing &amp; Fabricating Timber/Plywood Ramps</t>
  </si>
  <si>
    <t>Cost Category</t>
  </si>
  <si>
    <t>Description</t>
  </si>
  <si>
    <t>Hours</t>
  </si>
  <si>
    <t>Quantity</t>
  </si>
  <si>
    <t>Cost</t>
  </si>
  <si>
    <t>Time spent finding, buying, transporting timber/plywood</t>
  </si>
  <si>
    <t>Labour to fabricate ramps</t>
  </si>
  <si>
    <t>Cutting, assembling, fixing, adjusting</t>
  </si>
  <si>
    <t>Total labour cost (initial setup)</t>
  </si>
  <si>
    <t>Sum of above</t>
  </si>
  <si>
    <t>Frequency</t>
  </si>
  <si>
    <t>Material Cost</t>
  </si>
  <si>
    <t>Routine maintenance</t>
  </si>
  <si>
    <t>Fixing loose boards, screws, warping, trip hazards</t>
  </si>
  <si>
    <t>Ramp replacements</t>
  </si>
  <si>
    <t>When ramps break or become unsafe</t>
  </si>
  <si>
    <t>Total maintenance cost</t>
  </si>
  <si>
    <t>Minor track repair</t>
  </si>
  <si>
    <t>Full track replacement</t>
  </si>
  <si>
    <t>Frame removal &amp; reinstatement</t>
  </si>
  <si>
    <t>Tiled floor repair</t>
  </si>
  <si>
    <t>Gyprock wall/ceiling repair</t>
  </si>
  <si>
    <t>Total defect repair cost</t>
  </si>
  <si>
    <t>Probability (%)</t>
  </si>
  <si>
    <t>Injury claim cost</t>
  </si>
  <si>
    <t>Total injury-related cost</t>
  </si>
  <si>
    <t>Delayed occupations/settlements</t>
  </si>
  <si>
    <t>Lost client trust</t>
  </si>
  <si>
    <t>Flow-on defects</t>
  </si>
  <si>
    <t>Time to remove makeshift ramps</t>
  </si>
  <si>
    <t>Bin disposal cost</t>
  </si>
  <si>
    <t>Total hidden cost</t>
  </si>
  <si>
    <t>Total labour cost (initial)</t>
  </si>
  <si>
    <t>GRAND TOTAL COST OF CURRENT METHODS</t>
  </si>
  <si>
    <t>Cost of doing nothing (timber/plywood ramps)</t>
  </si>
  <si>
    <t>Cost of TOUGHTRACKS solution</t>
  </si>
  <si>
    <t>Net Savings Using TOUGHTRACKS</t>
  </si>
  <si>
    <t>"The real cost of doing nothing. Your site is paying for this which you may not notice.."</t>
  </si>
  <si>
    <t>Labour to source material</t>
  </si>
  <si>
    <t>Quantity (# ramps)</t>
  </si>
  <si>
    <t>Bent or dented track repair</t>
  </si>
  <si>
    <t>Removing and replacing track</t>
  </si>
  <si>
    <t>Worst‑case scenario: frame pulled out</t>
  </si>
  <si>
    <t>Replacing tiles, screed, waterproofing</t>
  </si>
  <si>
    <t>Patch, set, sand, repaint</t>
  </si>
  <si>
    <t>Labour replacement cost</t>
  </si>
  <si>
    <t>Labour replacement</t>
  </si>
  <si>
    <t>Lost time cost / labourer downtime</t>
  </si>
  <si>
    <t>$1.5–$2M settlements delayed due to unresolved defects</t>
  </si>
  <si>
    <t>Hard cost estimate (marketing, remediation, goodwill)</t>
  </si>
  <si>
    <t>One defect leads to others (allowance)</t>
  </si>
  <si>
    <t>Labour to dismantle and dispose</t>
  </si>
  <si>
    <t>Skip bin or waste removal fees</t>
  </si>
  <si>
    <t>Total Cost</t>
  </si>
  <si>
    <t>Pro Ramps</t>
  </si>
  <si>
    <t>Mini Ramps</t>
  </si>
  <si>
    <t>Total TOUGHTRACKS Ramps</t>
  </si>
  <si>
    <t>Sum of Above</t>
  </si>
  <si>
    <t>Used where clearance &lt;230mm is required</t>
  </si>
  <si>
    <t>Used where clearance &lt;130mm is required</t>
  </si>
  <si>
    <t>(Only fill in coloured boxes.)</t>
  </si>
  <si>
    <t>Hourly Rate ($/hr)</t>
  </si>
  <si>
    <t>Unit Cost ($)</t>
  </si>
  <si>
    <t>Claim Cost ($)</t>
  </si>
  <si>
    <t>Labour cost</t>
  </si>
  <si>
    <t>Hours / ramp</t>
  </si>
  <si>
    <t>Sum of Supply and Labour</t>
  </si>
  <si>
    <t>LABOUR TO BUILD TIMBER/PLYWOOD RAMPS</t>
  </si>
  <si>
    <t>ONGOING MAINTENANCE &amp; REPLACEMENT COSTS</t>
  </si>
  <si>
    <t>DEFECT COSTS - SLIDING DOOR TRACK DAMAGE</t>
  </si>
  <si>
    <t>INJURY COSTS - SLIP, TRIP &amp; FALL (WORKSAFE AUSTRALIA STATISTICS &gt;&gt; 4902 S/T/F's IN 2023)</t>
  </si>
  <si>
    <t>HIDDEN &amp; INDIRECT COSTS</t>
  </si>
  <si>
    <t>GRAND TOTAL - COST OF DOING NOTHING</t>
  </si>
  <si>
    <t>COST OF TOUGHTRACKS SOLUTION</t>
  </si>
  <si>
    <t>COMPARISON - CURRENT METHOD vs TOUGHTRACKS</t>
  </si>
  <si>
    <r>
      <t xml:space="preserve">WorkSafe Australia </t>
    </r>
    <r>
      <rPr>
        <b/>
        <sz val="10"/>
        <color theme="1"/>
        <rFont val="Montserrat"/>
      </rPr>
      <t>average claim: $18,479</t>
    </r>
  </si>
  <si>
    <r>
      <t xml:space="preserve">WorkSafe Australia </t>
    </r>
    <r>
      <rPr>
        <b/>
        <sz val="10"/>
        <color theme="1"/>
        <rFont val="Montserrat"/>
      </rPr>
      <t>average: 8.5 weeks</t>
    </r>
  </si>
  <si>
    <t># Accessways</t>
  </si>
  <si>
    <t># Ramps / Access</t>
  </si>
  <si>
    <t>Time to install TOUGHTRACKS (6:00min = 0.1 hours)</t>
  </si>
  <si>
    <t>Investing in TOUGHTRACKS ramps</t>
  </si>
  <si>
    <t>Scrap timber &amp; plywood ramps</t>
  </si>
  <si>
    <t>Need TOUGHTRACKS?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</si>
</sst>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name val="Calibri"/>
      <family val="2"/>
    </font>
    <font>
      <sz val="10"/>
      <color theme="1"/>
      <name val="Calibri"/>
      <family val="2"/>
      <scheme val="minor"/>
    </font>
    <font>
      <b/>
      <sz val="24"/>
      <color theme="0"/>
      <name val="Kallisto Bold"/>
      <family val="3"/>
    </font>
    <font>
      <sz val="14"/>
      <color theme="0"/>
      <name val="Kallisto Medium"/>
      <family val="3"/>
    </font>
    <font>
      <b/>
      <sz val="12"/>
      <name val="Kallisto Medium"/>
      <family val="3"/>
    </font>
    <font>
      <sz val="10"/>
      <color theme="1"/>
      <name val="Montserrat"/>
    </font>
    <font>
      <b/>
      <sz val="10"/>
      <color theme="0"/>
      <name val="Montserrat"/>
    </font>
    <font>
      <b/>
      <sz val="10"/>
      <name val="Montserrat"/>
    </font>
    <font>
      <sz val="10"/>
      <name val="Montserrat"/>
    </font>
    <font>
      <b/>
      <sz val="10"/>
      <color theme="1"/>
      <name val="Montserrat"/>
    </font>
    <font>
      <sz val="10"/>
      <color theme="0"/>
      <name val="Montserrat"/>
    </font>
    <font>
      <sz val="9"/>
      <color theme="1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B7DEE8"/>
        <bgColor rgb="FFB7DEE8"/>
      </patternFill>
    </fill>
    <fill>
      <patternFill patternType="solid">
        <fgColor rgb="FFF4792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1"/>
        <bgColor rgb="FFD9E1F2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3" fillId="0" borderId="0" xfId="0" applyFont="1" applyAlignment="1">
      <alignment horizontal="center"/>
    </xf>
    <xf numFmtId="0" fontId="5" fillId="3" borderId="0" xfId="0" applyFont="1" applyFill="1" applyAlignment="1">
      <alignment vertical="center"/>
    </xf>
    <xf numFmtId="0" fontId="7" fillId="0" borderId="2" xfId="0" applyFont="1" applyBorder="1"/>
    <xf numFmtId="0" fontId="7" fillId="0" borderId="0" xfId="0" applyFont="1"/>
    <xf numFmtId="164" fontId="7" fillId="0" borderId="1" xfId="0" applyNumberFormat="1" applyFont="1" applyBorder="1"/>
    <xf numFmtId="0" fontId="7" fillId="0" borderId="1" xfId="0" applyFont="1" applyBorder="1"/>
    <xf numFmtId="164" fontId="8" fillId="6" borderId="1" xfId="0" applyNumberFormat="1" applyFont="1" applyFill="1" applyBorder="1"/>
    <xf numFmtId="0" fontId="9" fillId="0" borderId="1" xfId="0" applyFont="1" applyBorder="1"/>
    <xf numFmtId="164" fontId="9" fillId="0" borderId="1" xfId="0" applyNumberFormat="1" applyFont="1" applyBorder="1"/>
    <xf numFmtId="0" fontId="8" fillId="5" borderId="1" xfId="0" applyFont="1" applyFill="1" applyBorder="1" applyAlignment="1">
      <alignment horizontal="center" vertical="center"/>
    </xf>
    <xf numFmtId="0" fontId="10" fillId="0" borderId="1" xfId="0" applyFont="1" applyBorder="1"/>
    <xf numFmtId="164" fontId="10" fillId="0" borderId="3" xfId="0" applyNumberFormat="1" applyFont="1" applyBorder="1"/>
    <xf numFmtId="164" fontId="10" fillId="0" borderId="1" xfId="0" applyNumberFormat="1" applyFont="1" applyBorder="1"/>
    <xf numFmtId="0" fontId="10" fillId="0" borderId="3" xfId="0" applyFont="1" applyBorder="1"/>
    <xf numFmtId="164" fontId="12" fillId="6" borderId="1" xfId="0" applyNumberFormat="1" applyFont="1" applyFill="1" applyBorder="1"/>
    <xf numFmtId="0" fontId="8" fillId="6" borderId="1" xfId="0" applyFont="1" applyFill="1" applyBorder="1"/>
    <xf numFmtId="164" fontId="7" fillId="0" borderId="1" xfId="0" applyNumberFormat="1" applyFont="1" applyBorder="1" applyAlignment="1">
      <alignment horizontal="center"/>
    </xf>
    <xf numFmtId="0" fontId="8" fillId="6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164" fontId="8" fillId="6" borderId="4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2" borderId="1" xfId="0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4" borderId="1" xfId="0" applyNumberFormat="1" applyFont="1" applyFill="1" applyBorder="1" applyProtection="1">
      <protection locked="0"/>
    </xf>
    <xf numFmtId="0" fontId="10" fillId="2" borderId="3" xfId="0" applyFont="1" applyFill="1" applyBorder="1" applyProtection="1">
      <protection locked="0"/>
    </xf>
    <xf numFmtId="164" fontId="10" fillId="2" borderId="3" xfId="0" applyNumberFormat="1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164" fontId="10" fillId="2" borderId="1" xfId="0" applyNumberFormat="1" applyFont="1" applyFill="1" applyBorder="1" applyProtection="1">
      <protection locked="0"/>
    </xf>
    <xf numFmtId="0" fontId="7" fillId="4" borderId="1" xfId="0" applyFont="1" applyFill="1" applyBorder="1" applyProtection="1">
      <protection locked="0"/>
    </xf>
    <xf numFmtId="164" fontId="7" fillId="4" borderId="1" xfId="0" applyNumberFormat="1" applyFont="1" applyFill="1" applyBorder="1" applyAlignment="1" applyProtection="1">
      <alignment horizontal="center"/>
      <protection locked="0"/>
    </xf>
    <xf numFmtId="0" fontId="13" fillId="0" borderId="1" xfId="0" applyFont="1" applyBorder="1"/>
    <xf numFmtId="0" fontId="13" fillId="0" borderId="0" xfId="0" applyFont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7920"/>
      <color rgb="FFF7A05F"/>
      <color rgb="FFF04930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400" b="0" i="0" u="none" strike="noStrike" baseline="0">
                <a:effectLst/>
                <a:latin typeface="Kallisto Medium" panose="00000600000000000000" pitchFamily="50" charset="0"/>
              </a:rPr>
              <a:t>COMPARISON - CURRENT METHOD vs TOUGHTRACKS </a:t>
            </a:r>
            <a:endParaRPr lang="en-AU">
              <a:latin typeface="Kallisto Medium" panose="00000600000000000000" pitchFamily="50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'Calculator (Blank Template)'!$D$62</c:f>
              <c:strCache>
                <c:ptCount val="1"/>
                <c:pt idx="0">
                  <c:v>$0.00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'Calculator (Blank Template)'!$D$62</c:f>
              <c:numCache>
                <c:formatCode>"$"#,##0.00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4A-41B4-9930-E1A0A5E21835}"/>
            </c:ext>
          </c:extLst>
        </c:ser>
        <c:ser>
          <c:idx val="1"/>
          <c:order val="1"/>
          <c:tx>
            <c:strRef>
              <c:f>'Calculator (Blank Template)'!$A$63</c:f>
              <c:strCache>
                <c:ptCount val="1"/>
                <c:pt idx="0">
                  <c:v>Cost of TOUGHTRACKS solution</c:v>
                </c:pt>
              </c:strCache>
            </c:strRef>
          </c:tx>
          <c:spPr>
            <a:solidFill>
              <a:srgbClr val="F47920"/>
            </a:solidFill>
            <a:ln>
              <a:noFill/>
            </a:ln>
            <a:effectLst/>
          </c:spPr>
          <c:invertIfNegative val="0"/>
          <c:val>
            <c:numRef>
              <c:f>'Calculator (Blank Template)'!$D$63</c:f>
              <c:numCache>
                <c:formatCode>"$"#,##0.00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4A-41B4-9930-E1A0A5E21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8"/>
        <c:overlap val="-39"/>
        <c:axId val="92392703"/>
        <c:axId val="92398943"/>
      </c:barChart>
      <c:catAx>
        <c:axId val="92392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98943"/>
        <c:crosses val="autoZero"/>
        <c:auto val="1"/>
        <c:lblAlgn val="ctr"/>
        <c:lblOffset val="100"/>
        <c:noMultiLvlLbl val="0"/>
      </c:catAx>
      <c:valAx>
        <c:axId val="9239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9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400" b="0" i="0" u="none" strike="noStrike" baseline="0">
                <a:effectLst/>
                <a:latin typeface="Kallisto Medium" panose="00000600000000000000" pitchFamily="50" charset="0"/>
              </a:rPr>
              <a:t>COMPARISON - CURRENT METHOD vs TOUGHTRACKS </a:t>
            </a:r>
            <a:endParaRPr lang="en-AU">
              <a:latin typeface="Kallisto Medium" panose="00000600000000000000" pitchFamily="50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'Calculator (Example)'!$D$62</c:f>
              <c:strCache>
                <c:ptCount val="1"/>
                <c:pt idx="0">
                  <c:v>$9,150.00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'Calculator (Example)'!$D$62</c:f>
              <c:numCache>
                <c:formatCode>"$"#,##0.00</c:formatCode>
                <c:ptCount val="1"/>
                <c:pt idx="0">
                  <c:v>9150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0-4FDE-91EE-A3AD1617A12D}"/>
            </c:ext>
          </c:extLst>
        </c:ser>
        <c:ser>
          <c:idx val="1"/>
          <c:order val="1"/>
          <c:tx>
            <c:strRef>
              <c:f>'Calculator (Example)'!$A$63</c:f>
              <c:strCache>
                <c:ptCount val="1"/>
                <c:pt idx="0">
                  <c:v>Cost of TOUGHTRACKS solution</c:v>
                </c:pt>
              </c:strCache>
            </c:strRef>
          </c:tx>
          <c:spPr>
            <a:solidFill>
              <a:srgbClr val="F47920"/>
            </a:solidFill>
            <a:ln>
              <a:noFill/>
            </a:ln>
            <a:effectLst/>
          </c:spPr>
          <c:invertIfNegative val="0"/>
          <c:val>
            <c:numRef>
              <c:f>'Calculator (Example)'!$D$63</c:f>
              <c:numCache>
                <c:formatCode>"$"#,##0.00</c:formatCode>
                <c:ptCount val="1"/>
                <c:pt idx="0">
                  <c:v>4968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A7-418F-B219-DEE29DB45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8"/>
        <c:overlap val="-39"/>
        <c:axId val="92392703"/>
        <c:axId val="92398943"/>
      </c:barChart>
      <c:catAx>
        <c:axId val="92392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98943"/>
        <c:crosses val="autoZero"/>
        <c:auto val="1"/>
        <c:lblAlgn val="ctr"/>
        <c:lblOffset val="100"/>
        <c:noMultiLvlLbl val="0"/>
      </c:catAx>
      <c:valAx>
        <c:axId val="9239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9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400" b="0" i="0" u="none" strike="noStrike" baseline="0">
                <a:effectLst/>
                <a:latin typeface="Kallisto Medium" panose="00000600000000000000" pitchFamily="50" charset="0"/>
              </a:rPr>
              <a:t>COMPARISON - CURRENT METHOD vs TOUGHTRACKS </a:t>
            </a:r>
            <a:endParaRPr lang="en-AU">
              <a:latin typeface="Kallisto Medium" panose="00000600000000000000" pitchFamily="50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'Calculator (Use)'!$D$62</c:f>
              <c:strCache>
                <c:ptCount val="1"/>
                <c:pt idx="0">
                  <c:v>$0.00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'Calculator (Use)'!$D$62</c:f>
              <c:numCache>
                <c:formatCode>"$"#,##0.00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A-42C0-8767-00536DCEF5D0}"/>
            </c:ext>
          </c:extLst>
        </c:ser>
        <c:ser>
          <c:idx val="1"/>
          <c:order val="1"/>
          <c:tx>
            <c:strRef>
              <c:f>'Calculator (Use)'!$A$63</c:f>
              <c:strCache>
                <c:ptCount val="1"/>
                <c:pt idx="0">
                  <c:v>Cost of TOUGHTRACKS solution</c:v>
                </c:pt>
              </c:strCache>
            </c:strRef>
          </c:tx>
          <c:spPr>
            <a:solidFill>
              <a:srgbClr val="F47920"/>
            </a:solidFill>
            <a:ln>
              <a:noFill/>
            </a:ln>
            <a:effectLst/>
          </c:spPr>
          <c:invertIfNegative val="0"/>
          <c:val>
            <c:numRef>
              <c:f>'Calculator (Use)'!$D$63</c:f>
              <c:numCache>
                <c:formatCode>"$"#,##0.00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BA-42C0-8767-00536DCEF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8"/>
        <c:overlap val="-39"/>
        <c:axId val="92392703"/>
        <c:axId val="92398943"/>
      </c:barChart>
      <c:catAx>
        <c:axId val="92392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98943"/>
        <c:crosses val="autoZero"/>
        <c:auto val="1"/>
        <c:lblAlgn val="ctr"/>
        <c:lblOffset val="100"/>
        <c:noMultiLvlLbl val="0"/>
      </c:catAx>
      <c:valAx>
        <c:axId val="9239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9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toughtracks.com.au/collections/all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toughtracks.com.au/collections/all" TargetMode="Externa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https://toughtracks.com.au/collections/all" TargetMode="Externa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</xdr:colOff>
      <xdr:row>65</xdr:row>
      <xdr:rowOff>4761</xdr:rowOff>
    </xdr:from>
    <xdr:to>
      <xdr:col>4</xdr:col>
      <xdr:colOff>28575</xdr:colOff>
      <xdr:row>87</xdr:row>
      <xdr:rowOff>14288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109A4A-1239-4C5B-AC05-4CB731DA57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1319213</xdr:colOff>
      <xdr:row>63</xdr:row>
      <xdr:rowOff>4763</xdr:rowOff>
    </xdr:from>
    <xdr:to>
      <xdr:col>6</xdr:col>
      <xdr:colOff>1314450</xdr:colOff>
      <xdr:row>63</xdr:row>
      <xdr:rowOff>495300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C6EBCE-7964-A2BF-A162-E6D4C7AE7D60}"/>
            </a:ext>
          </a:extLst>
        </xdr:cNvPr>
        <xdr:cNvSpPr/>
      </xdr:nvSpPr>
      <xdr:spPr>
        <a:xfrm>
          <a:off x="10434638" y="18435638"/>
          <a:ext cx="2652712" cy="490537"/>
        </a:xfrm>
        <a:prstGeom prst="roundRect">
          <a:avLst/>
        </a:prstGeom>
        <a:solidFill>
          <a:srgbClr val="F4792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Kallisto Medium" panose="00000600000000000000" pitchFamily="50" charset="0"/>
            </a:rPr>
            <a:t>SHOP</a:t>
          </a:r>
          <a:r>
            <a:rPr lang="en-AU" sz="1800" baseline="0">
              <a:latin typeface="Kallisto Medium" panose="00000600000000000000" pitchFamily="50" charset="0"/>
            </a:rPr>
            <a:t> NOW</a:t>
          </a:r>
          <a:endParaRPr lang="en-AU" sz="1800">
            <a:latin typeface="Kallisto Medium" panose="00000600000000000000" pitchFamily="50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</xdr:colOff>
      <xdr:row>65</xdr:row>
      <xdr:rowOff>4761</xdr:rowOff>
    </xdr:from>
    <xdr:to>
      <xdr:col>4</xdr:col>
      <xdr:colOff>28575</xdr:colOff>
      <xdr:row>87</xdr:row>
      <xdr:rowOff>14288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941EB32-E249-A72D-597A-C129672CE1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63</xdr:row>
      <xdr:rowOff>0</xdr:rowOff>
    </xdr:from>
    <xdr:to>
      <xdr:col>6</xdr:col>
      <xdr:colOff>1323975</xdr:colOff>
      <xdr:row>63</xdr:row>
      <xdr:rowOff>490537</xdr:rowOff>
    </xdr:to>
    <xdr:sp macro="" textlink="">
      <xdr:nvSpPr>
        <xdr:cNvPr id="2" name="Rectangle: Rounded Corner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17E8CA-9CCD-4403-B2DA-92DF0CCE47FA}"/>
            </a:ext>
          </a:extLst>
        </xdr:cNvPr>
        <xdr:cNvSpPr/>
      </xdr:nvSpPr>
      <xdr:spPr>
        <a:xfrm>
          <a:off x="10444163" y="18430875"/>
          <a:ext cx="2652712" cy="490537"/>
        </a:xfrm>
        <a:prstGeom prst="roundRect">
          <a:avLst/>
        </a:prstGeom>
        <a:solidFill>
          <a:srgbClr val="F4792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Kallisto Medium" panose="00000600000000000000" pitchFamily="50" charset="0"/>
            </a:rPr>
            <a:t>SHOP</a:t>
          </a:r>
          <a:r>
            <a:rPr lang="en-AU" sz="1800" baseline="0">
              <a:latin typeface="Kallisto Medium" panose="00000600000000000000" pitchFamily="50" charset="0"/>
            </a:rPr>
            <a:t> NOW</a:t>
          </a:r>
          <a:endParaRPr lang="en-AU" sz="1800">
            <a:latin typeface="Kallisto Medium" panose="00000600000000000000" pitchFamily="50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</xdr:colOff>
      <xdr:row>65</xdr:row>
      <xdr:rowOff>4761</xdr:rowOff>
    </xdr:from>
    <xdr:to>
      <xdr:col>4</xdr:col>
      <xdr:colOff>28575</xdr:colOff>
      <xdr:row>87</xdr:row>
      <xdr:rowOff>14288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D22756-8F47-4947-A995-77C6FE29AE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63</xdr:row>
      <xdr:rowOff>0</xdr:rowOff>
    </xdr:from>
    <xdr:to>
      <xdr:col>6</xdr:col>
      <xdr:colOff>1323975</xdr:colOff>
      <xdr:row>63</xdr:row>
      <xdr:rowOff>490537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B72445-1B45-41D2-8DCE-DE1B990F1D2D}"/>
            </a:ext>
          </a:extLst>
        </xdr:cNvPr>
        <xdr:cNvSpPr/>
      </xdr:nvSpPr>
      <xdr:spPr>
        <a:xfrm>
          <a:off x="10444163" y="18430875"/>
          <a:ext cx="2652712" cy="490537"/>
        </a:xfrm>
        <a:prstGeom prst="roundRect">
          <a:avLst/>
        </a:prstGeom>
        <a:solidFill>
          <a:srgbClr val="F4792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AU" sz="1800">
              <a:latin typeface="Kallisto Medium" panose="00000600000000000000" pitchFamily="50" charset="0"/>
            </a:rPr>
            <a:t>SHOP</a:t>
          </a:r>
          <a:r>
            <a:rPr lang="en-AU" sz="1800" baseline="0">
              <a:latin typeface="Kallisto Medium" panose="00000600000000000000" pitchFamily="50" charset="0"/>
            </a:rPr>
            <a:t> NOW</a:t>
          </a:r>
          <a:endParaRPr lang="en-AU" sz="1800">
            <a:latin typeface="Kallisto Medium" panose="00000600000000000000" pitchFamily="50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E3862-0EBA-41E0-961F-FC23BCF26E71}">
  <dimension ref="A1:G66"/>
  <sheetViews>
    <sheetView workbookViewId="0">
      <pane ySplit="1" topLeftCell="A2" activePane="bottomLeft" state="frozen"/>
      <selection pane="bottomLeft" activeCell="C8" sqref="C8"/>
    </sheetView>
  </sheetViews>
  <sheetFormatPr defaultRowHeight="14.25" x14ac:dyDescent="0.45"/>
  <cols>
    <col min="1" max="1" width="42.86328125" customWidth="1"/>
    <col min="2" max="2" width="47.53125" customWidth="1"/>
    <col min="3" max="7" width="18.59765625" customWidth="1"/>
  </cols>
  <sheetData>
    <row r="1" spans="1:7" s="1" customFormat="1" ht="40.049999999999997" customHeight="1" x14ac:dyDescent="0.75">
      <c r="A1" s="38" t="s">
        <v>0</v>
      </c>
      <c r="B1" s="38"/>
      <c r="C1" s="38"/>
      <c r="D1" s="38"/>
      <c r="E1" s="38"/>
      <c r="F1" s="38"/>
      <c r="G1" s="38"/>
    </row>
    <row r="2" spans="1:7" ht="20" customHeight="1" x14ac:dyDescent="0.45">
      <c r="A2" s="41" t="s">
        <v>1</v>
      </c>
      <c r="B2" s="41"/>
      <c r="C2" s="41"/>
      <c r="D2" s="41"/>
      <c r="E2" s="41"/>
      <c r="F2" s="41"/>
      <c r="G2" s="41"/>
    </row>
    <row r="3" spans="1:7" ht="20" customHeight="1" x14ac:dyDescent="0.45">
      <c r="A3" s="40" t="s">
        <v>39</v>
      </c>
      <c r="B3" s="40"/>
      <c r="C3" s="40"/>
      <c r="D3" s="40"/>
      <c r="E3" s="40"/>
      <c r="F3" s="40"/>
      <c r="G3" s="40"/>
    </row>
    <row r="4" spans="1:7" ht="20" customHeight="1" x14ac:dyDescent="0.45">
      <c r="A4" s="39" t="s">
        <v>62</v>
      </c>
      <c r="B4" s="39"/>
      <c r="C4" s="39"/>
      <c r="D4" s="39"/>
      <c r="E4" s="39"/>
      <c r="F4" s="39"/>
      <c r="G4" s="39"/>
    </row>
    <row r="5" spans="1:7" ht="20" customHeight="1" x14ac:dyDescent="0.45">
      <c r="A5" s="4"/>
      <c r="B5" s="4"/>
      <c r="C5" s="4"/>
      <c r="D5" s="4"/>
      <c r="E5" s="4"/>
      <c r="F5" s="4"/>
    </row>
    <row r="6" spans="1:7" s="2" customFormat="1" ht="40.049999999999997" customHeight="1" x14ac:dyDescent="0.45">
      <c r="A6" s="5" t="s">
        <v>69</v>
      </c>
      <c r="B6" s="3"/>
      <c r="C6" s="3"/>
      <c r="D6" s="3"/>
      <c r="E6" s="3"/>
      <c r="F6" s="3"/>
      <c r="G6" s="3"/>
    </row>
    <row r="7" spans="1:7" ht="20" customHeight="1" x14ac:dyDescent="0.45">
      <c r="A7" s="13" t="s">
        <v>2</v>
      </c>
      <c r="B7" s="13" t="s">
        <v>3</v>
      </c>
      <c r="C7" s="13" t="s">
        <v>4</v>
      </c>
      <c r="D7" s="13" t="s">
        <v>63</v>
      </c>
      <c r="E7" s="13" t="s">
        <v>41</v>
      </c>
      <c r="F7" s="13" t="s">
        <v>13</v>
      </c>
      <c r="G7" s="13" t="s">
        <v>6</v>
      </c>
    </row>
    <row r="8" spans="1:7" ht="20" customHeight="1" x14ac:dyDescent="0.8">
      <c r="A8" s="6" t="s">
        <v>40</v>
      </c>
      <c r="B8" s="37" t="s">
        <v>7</v>
      </c>
      <c r="C8" s="27"/>
      <c r="D8" s="28"/>
      <c r="E8" s="27"/>
      <c r="F8" s="28"/>
      <c r="G8" s="8">
        <f>C8*D8*E8+F8</f>
        <v>0</v>
      </c>
    </row>
    <row r="9" spans="1:7" ht="20" customHeight="1" x14ac:dyDescent="0.8">
      <c r="A9" s="9" t="s">
        <v>8</v>
      </c>
      <c r="B9" s="9" t="s">
        <v>9</v>
      </c>
      <c r="C9" s="27"/>
      <c r="D9" s="28"/>
      <c r="E9" s="27"/>
      <c r="F9" s="28"/>
      <c r="G9" s="8">
        <f>C9*D9*E9+F9</f>
        <v>0</v>
      </c>
    </row>
    <row r="10" spans="1:7" ht="20" customHeight="1" x14ac:dyDescent="0.8">
      <c r="A10" s="9" t="s">
        <v>10</v>
      </c>
      <c r="B10" s="9" t="s">
        <v>11</v>
      </c>
      <c r="C10" s="9"/>
      <c r="D10" s="8"/>
      <c r="E10" s="9"/>
      <c r="F10" s="8"/>
      <c r="G10" s="10">
        <f>SUM(G8:G9)</f>
        <v>0</v>
      </c>
    </row>
    <row r="11" spans="1:7" ht="20" customHeight="1" x14ac:dyDescent="0.45"/>
    <row r="12" spans="1:7" s="2" customFormat="1" ht="40.049999999999997" customHeight="1" x14ac:dyDescent="0.45">
      <c r="A12" s="5" t="s">
        <v>70</v>
      </c>
      <c r="B12" s="3"/>
      <c r="C12" s="3"/>
      <c r="D12" s="3"/>
      <c r="E12" s="3"/>
      <c r="F12" s="3"/>
      <c r="G12" s="3"/>
    </row>
    <row r="13" spans="1:7" ht="20" customHeight="1" x14ac:dyDescent="0.45">
      <c r="A13" s="13" t="s">
        <v>2</v>
      </c>
      <c r="B13" s="13" t="s">
        <v>3</v>
      </c>
      <c r="C13" s="13" t="s">
        <v>12</v>
      </c>
      <c r="D13" s="13" t="s">
        <v>4</v>
      </c>
      <c r="E13" s="13" t="s">
        <v>63</v>
      </c>
      <c r="F13" s="13" t="s">
        <v>13</v>
      </c>
      <c r="G13" s="13" t="s">
        <v>6</v>
      </c>
    </row>
    <row r="14" spans="1:7" ht="20" customHeight="1" x14ac:dyDescent="0.8">
      <c r="A14" s="9" t="s">
        <v>14</v>
      </c>
      <c r="B14" s="9" t="s">
        <v>15</v>
      </c>
      <c r="C14" s="27"/>
      <c r="D14" s="27"/>
      <c r="E14" s="28"/>
      <c r="F14" s="29"/>
      <c r="G14" s="8">
        <f>(C14*D14*E14)+(C14*F14)</f>
        <v>0</v>
      </c>
    </row>
    <row r="15" spans="1:7" ht="20" customHeight="1" x14ac:dyDescent="0.8">
      <c r="A15" s="9" t="s">
        <v>16</v>
      </c>
      <c r="B15" s="9" t="s">
        <v>17</v>
      </c>
      <c r="C15" s="27"/>
      <c r="D15" s="27"/>
      <c r="E15" s="28"/>
      <c r="F15" s="29"/>
      <c r="G15" s="8">
        <f>(C15*D15*E15)+(C15*F15)</f>
        <v>0</v>
      </c>
    </row>
    <row r="16" spans="1:7" ht="20" customHeight="1" x14ac:dyDescent="0.8">
      <c r="A16" s="9" t="s">
        <v>18</v>
      </c>
      <c r="B16" s="9" t="s">
        <v>11</v>
      </c>
      <c r="C16" s="11"/>
      <c r="D16" s="11"/>
      <c r="E16" s="12"/>
      <c r="F16" s="12"/>
      <c r="G16" s="10">
        <f>SUM(G14:G15)</f>
        <v>0</v>
      </c>
    </row>
    <row r="17" spans="1:5" ht="20" customHeight="1" x14ac:dyDescent="0.45"/>
    <row r="18" spans="1:5" s="2" customFormat="1" ht="40.049999999999997" customHeight="1" x14ac:dyDescent="0.45">
      <c r="A18" s="5" t="s">
        <v>71</v>
      </c>
      <c r="B18" s="3"/>
      <c r="C18" s="3"/>
      <c r="D18" s="3"/>
      <c r="E18" s="3"/>
    </row>
    <row r="19" spans="1:5" ht="20" customHeight="1" x14ac:dyDescent="0.45">
      <c r="A19" s="13" t="s">
        <v>2</v>
      </c>
      <c r="B19" s="13" t="s">
        <v>3</v>
      </c>
      <c r="C19" s="13" t="s">
        <v>5</v>
      </c>
      <c r="D19" s="13" t="s">
        <v>64</v>
      </c>
      <c r="E19" s="13" t="s">
        <v>6</v>
      </c>
    </row>
    <row r="20" spans="1:5" ht="20" customHeight="1" x14ac:dyDescent="0.8">
      <c r="A20" s="9" t="s">
        <v>19</v>
      </c>
      <c r="B20" s="9" t="s">
        <v>42</v>
      </c>
      <c r="C20" s="27"/>
      <c r="D20" s="28"/>
      <c r="E20" s="8">
        <f>C20*D20</f>
        <v>0</v>
      </c>
    </row>
    <row r="21" spans="1:5" ht="20" customHeight="1" x14ac:dyDescent="0.8">
      <c r="A21" s="9" t="s">
        <v>20</v>
      </c>
      <c r="B21" s="9" t="s">
        <v>43</v>
      </c>
      <c r="C21" s="27"/>
      <c r="D21" s="28"/>
      <c r="E21" s="8">
        <f>C20*D20</f>
        <v>0</v>
      </c>
    </row>
    <row r="22" spans="1:5" ht="20" customHeight="1" x14ac:dyDescent="0.8">
      <c r="A22" s="9" t="s">
        <v>21</v>
      </c>
      <c r="B22" s="9" t="s">
        <v>44</v>
      </c>
      <c r="C22" s="27"/>
      <c r="D22" s="28"/>
      <c r="E22" s="8">
        <f>C21*D21</f>
        <v>0</v>
      </c>
    </row>
    <row r="23" spans="1:5" ht="20" customHeight="1" x14ac:dyDescent="0.8">
      <c r="A23" s="9" t="s">
        <v>22</v>
      </c>
      <c r="B23" s="9" t="s">
        <v>45</v>
      </c>
      <c r="C23" s="27"/>
      <c r="D23" s="28"/>
      <c r="E23" s="8">
        <f>C22*D22</f>
        <v>0</v>
      </c>
    </row>
    <row r="24" spans="1:5" ht="20" customHeight="1" x14ac:dyDescent="0.8">
      <c r="A24" s="14" t="s">
        <v>23</v>
      </c>
      <c r="B24" s="9" t="s">
        <v>46</v>
      </c>
      <c r="C24" s="30"/>
      <c r="D24" s="31"/>
      <c r="E24" s="15">
        <f>C23*D23</f>
        <v>0</v>
      </c>
    </row>
    <row r="25" spans="1:5" ht="20" customHeight="1" x14ac:dyDescent="0.8">
      <c r="A25" s="9" t="s">
        <v>24</v>
      </c>
      <c r="B25" s="9" t="s">
        <v>11</v>
      </c>
      <c r="C25" s="14"/>
      <c r="D25" s="16"/>
      <c r="E25" s="10">
        <f>SUM(E20:E24)</f>
        <v>0</v>
      </c>
    </row>
    <row r="26" spans="1:5" ht="20" customHeight="1" x14ac:dyDescent="0.45"/>
    <row r="27" spans="1:5" s="2" customFormat="1" ht="40.049999999999997" customHeight="1" x14ac:dyDescent="0.45">
      <c r="A27" s="5" t="s">
        <v>72</v>
      </c>
      <c r="B27" s="3"/>
      <c r="C27" s="3"/>
      <c r="D27" s="3"/>
      <c r="E27" s="3"/>
    </row>
    <row r="28" spans="1:5" ht="20" customHeight="1" x14ac:dyDescent="0.45">
      <c r="A28" s="13" t="s">
        <v>2</v>
      </c>
      <c r="B28" s="13" t="s">
        <v>3</v>
      </c>
      <c r="C28" s="13" t="s">
        <v>25</v>
      </c>
      <c r="D28" s="13" t="s">
        <v>65</v>
      </c>
      <c r="E28" s="13" t="s">
        <v>6</v>
      </c>
    </row>
    <row r="29" spans="1:5" ht="20" customHeight="1" x14ac:dyDescent="0.8">
      <c r="A29" s="9" t="s">
        <v>26</v>
      </c>
      <c r="B29" s="9" t="s">
        <v>77</v>
      </c>
      <c r="C29" s="27"/>
      <c r="D29" s="28"/>
      <c r="E29" s="8">
        <f>(C29*0.01)*D29</f>
        <v>0</v>
      </c>
    </row>
    <row r="30" spans="1:5" ht="20" customHeight="1" x14ac:dyDescent="0.8">
      <c r="A30" s="17" t="s">
        <v>49</v>
      </c>
      <c r="B30" s="7" t="s">
        <v>78</v>
      </c>
      <c r="C30" s="30"/>
      <c r="D30" s="31"/>
      <c r="E30" s="8">
        <f t="shared" ref="E30:E31" si="0">(C30*0.01)*D30</f>
        <v>0</v>
      </c>
    </row>
    <row r="31" spans="1:5" ht="20" customHeight="1" x14ac:dyDescent="0.8">
      <c r="A31" s="14" t="s">
        <v>47</v>
      </c>
      <c r="B31" s="9" t="s">
        <v>48</v>
      </c>
      <c r="C31" s="32"/>
      <c r="D31" s="33"/>
      <c r="E31" s="8">
        <f t="shared" si="0"/>
        <v>0</v>
      </c>
    </row>
    <row r="32" spans="1:5" ht="20" customHeight="1" x14ac:dyDescent="0.8">
      <c r="A32" s="9" t="s">
        <v>27</v>
      </c>
      <c r="B32" s="9" t="s">
        <v>11</v>
      </c>
      <c r="C32" s="14"/>
      <c r="D32" s="16"/>
      <c r="E32" s="10">
        <f>SUM(E29:E31)</f>
        <v>0</v>
      </c>
    </row>
    <row r="33" spans="1:5" ht="20" customHeight="1" x14ac:dyDescent="0.45"/>
    <row r="34" spans="1:5" ht="40.049999999999997" customHeight="1" x14ac:dyDescent="0.45">
      <c r="A34" s="5" t="s">
        <v>73</v>
      </c>
      <c r="B34" s="3"/>
      <c r="C34" s="3"/>
      <c r="D34" s="3"/>
      <c r="E34" s="3"/>
    </row>
    <row r="35" spans="1:5" ht="20" customHeight="1" x14ac:dyDescent="0.45">
      <c r="A35" s="13" t="s">
        <v>2</v>
      </c>
      <c r="B35" s="13" t="s">
        <v>3</v>
      </c>
      <c r="C35" s="13" t="s">
        <v>5</v>
      </c>
      <c r="D35" s="13" t="s">
        <v>64</v>
      </c>
      <c r="E35" s="13" t="s">
        <v>6</v>
      </c>
    </row>
    <row r="36" spans="1:5" ht="20" customHeight="1" x14ac:dyDescent="0.8">
      <c r="A36" s="9" t="s">
        <v>28</v>
      </c>
      <c r="B36" s="36" t="s">
        <v>50</v>
      </c>
      <c r="C36" s="27"/>
      <c r="D36" s="28"/>
      <c r="E36" s="8">
        <f>C36*D36</f>
        <v>0</v>
      </c>
    </row>
    <row r="37" spans="1:5" ht="20" customHeight="1" x14ac:dyDescent="0.8">
      <c r="A37" s="9" t="s">
        <v>29</v>
      </c>
      <c r="B37" s="36" t="s">
        <v>51</v>
      </c>
      <c r="C37" s="27"/>
      <c r="D37" s="28"/>
      <c r="E37" s="8">
        <f t="shared" ref="E37:E40" si="1">C37*D37</f>
        <v>0</v>
      </c>
    </row>
    <row r="38" spans="1:5" ht="20" customHeight="1" x14ac:dyDescent="0.8">
      <c r="A38" s="9" t="s">
        <v>30</v>
      </c>
      <c r="B38" s="9" t="s">
        <v>52</v>
      </c>
      <c r="C38" s="27"/>
      <c r="D38" s="28"/>
      <c r="E38" s="8">
        <f t="shared" si="1"/>
        <v>0</v>
      </c>
    </row>
    <row r="39" spans="1:5" ht="20" customHeight="1" x14ac:dyDescent="0.8">
      <c r="A39" s="9" t="s">
        <v>31</v>
      </c>
      <c r="B39" s="9" t="s">
        <v>53</v>
      </c>
      <c r="C39" s="27"/>
      <c r="D39" s="28"/>
      <c r="E39" s="8">
        <f t="shared" si="1"/>
        <v>0</v>
      </c>
    </row>
    <row r="40" spans="1:5" ht="20" customHeight="1" x14ac:dyDescent="0.8">
      <c r="A40" s="14" t="s">
        <v>32</v>
      </c>
      <c r="B40" s="9" t="s">
        <v>54</v>
      </c>
      <c r="C40" s="32"/>
      <c r="D40" s="33"/>
      <c r="E40" s="8">
        <f t="shared" si="1"/>
        <v>0</v>
      </c>
    </row>
    <row r="41" spans="1:5" ht="20" customHeight="1" x14ac:dyDescent="0.8">
      <c r="A41" s="9" t="s">
        <v>33</v>
      </c>
      <c r="B41" s="9" t="s">
        <v>11</v>
      </c>
      <c r="C41" s="14"/>
      <c r="D41" s="16"/>
      <c r="E41" s="18">
        <f>SUM(E36:E40)</f>
        <v>0</v>
      </c>
    </row>
    <row r="42" spans="1:5" ht="20" customHeight="1" x14ac:dyDescent="0.45"/>
    <row r="43" spans="1:5" ht="40.049999999999997" customHeight="1" x14ac:dyDescent="0.45">
      <c r="A43" s="5" t="s">
        <v>74</v>
      </c>
      <c r="B43" s="3"/>
    </row>
    <row r="44" spans="1:5" ht="20" customHeight="1" x14ac:dyDescent="0.8">
      <c r="A44" s="9" t="s">
        <v>34</v>
      </c>
      <c r="B44" s="8">
        <f>G10</f>
        <v>0</v>
      </c>
    </row>
    <row r="45" spans="1:5" ht="20" customHeight="1" x14ac:dyDescent="0.8">
      <c r="A45" s="9" t="s">
        <v>18</v>
      </c>
      <c r="B45" s="8">
        <f>G16</f>
        <v>0</v>
      </c>
    </row>
    <row r="46" spans="1:5" ht="20" customHeight="1" x14ac:dyDescent="0.8">
      <c r="A46" s="9" t="s">
        <v>24</v>
      </c>
      <c r="B46" s="8">
        <f>E25</f>
        <v>0</v>
      </c>
    </row>
    <row r="47" spans="1:5" ht="20" customHeight="1" x14ac:dyDescent="0.8">
      <c r="A47" s="9" t="s">
        <v>27</v>
      </c>
      <c r="B47" s="8">
        <f>E32</f>
        <v>0</v>
      </c>
    </row>
    <row r="48" spans="1:5" ht="20" customHeight="1" x14ac:dyDescent="0.8">
      <c r="A48" s="9" t="s">
        <v>33</v>
      </c>
      <c r="B48" s="8">
        <f>E41</f>
        <v>0</v>
      </c>
    </row>
    <row r="49" spans="1:7" ht="20" customHeight="1" x14ac:dyDescent="0.8">
      <c r="A49" s="19" t="s">
        <v>35</v>
      </c>
      <c r="B49" s="10">
        <f>SUM(B44:B48)</f>
        <v>0</v>
      </c>
    </row>
    <row r="50" spans="1:7" ht="20" customHeight="1" x14ac:dyDescent="0.45"/>
    <row r="51" spans="1:7" ht="40.049999999999997" customHeight="1" x14ac:dyDescent="0.45">
      <c r="A51" s="5" t="s">
        <v>75</v>
      </c>
      <c r="B51" s="5"/>
      <c r="C51" s="5"/>
      <c r="D51" s="5"/>
      <c r="E51" s="5"/>
      <c r="F51" s="5"/>
      <c r="G51" s="5"/>
    </row>
    <row r="52" spans="1:7" ht="20" customHeight="1" x14ac:dyDescent="0.45">
      <c r="A52" s="13" t="s">
        <v>2</v>
      </c>
      <c r="B52" s="13" t="s">
        <v>3</v>
      </c>
      <c r="C52" s="13" t="s">
        <v>79</v>
      </c>
      <c r="D52" s="13" t="s">
        <v>80</v>
      </c>
      <c r="E52" s="13" t="s">
        <v>41</v>
      </c>
      <c r="F52" s="13" t="s">
        <v>64</v>
      </c>
      <c r="G52" s="13" t="s">
        <v>55</v>
      </c>
    </row>
    <row r="53" spans="1:7" ht="20" customHeight="1" x14ac:dyDescent="0.8">
      <c r="A53" s="9" t="s">
        <v>56</v>
      </c>
      <c r="B53" s="9" t="s">
        <v>60</v>
      </c>
      <c r="C53" s="27"/>
      <c r="D53" s="27"/>
      <c r="E53" s="9">
        <f>C53*D53</f>
        <v>0</v>
      </c>
      <c r="F53" s="8">
        <v>395</v>
      </c>
      <c r="G53" s="8">
        <f>E53*F53</f>
        <v>0</v>
      </c>
    </row>
    <row r="54" spans="1:7" ht="20" customHeight="1" x14ac:dyDescent="0.8">
      <c r="A54" s="9" t="s">
        <v>57</v>
      </c>
      <c r="B54" s="9" t="s">
        <v>61</v>
      </c>
      <c r="C54" s="27"/>
      <c r="D54" s="27"/>
      <c r="E54" s="9">
        <f>C54*D54</f>
        <v>0</v>
      </c>
      <c r="F54" s="8">
        <v>310</v>
      </c>
      <c r="G54" s="8">
        <f>E54*F54</f>
        <v>0</v>
      </c>
    </row>
    <row r="55" spans="1:7" ht="20" customHeight="1" x14ac:dyDescent="0.8">
      <c r="A55" s="7"/>
      <c r="B55" s="9" t="s">
        <v>59</v>
      </c>
      <c r="C55" s="9"/>
      <c r="D55" s="9"/>
      <c r="E55" s="9"/>
      <c r="F55" s="20" t="str">
        <f>"-"</f>
        <v>-</v>
      </c>
      <c r="G55" s="8">
        <f t="shared" ref="G55" si="2">SUM(G53:G54)</f>
        <v>0</v>
      </c>
    </row>
    <row r="56" spans="1:7" ht="20" customHeight="1" x14ac:dyDescent="0.45">
      <c r="A56" s="13" t="s">
        <v>2</v>
      </c>
      <c r="B56" s="13" t="s">
        <v>3</v>
      </c>
      <c r="C56" s="13" t="s">
        <v>67</v>
      </c>
      <c r="D56" s="13" t="s">
        <v>63</v>
      </c>
      <c r="E56" s="13" t="s">
        <v>41</v>
      </c>
      <c r="F56" s="13" t="s">
        <v>13</v>
      </c>
      <c r="G56" s="13" t="s">
        <v>55</v>
      </c>
    </row>
    <row r="57" spans="1:7" ht="20" customHeight="1" x14ac:dyDescent="0.8">
      <c r="A57" s="9" t="s">
        <v>66</v>
      </c>
      <c r="B57" s="9" t="s">
        <v>81</v>
      </c>
      <c r="C57" s="34"/>
      <c r="D57" s="29"/>
      <c r="E57" s="9">
        <f>E53+E54</f>
        <v>0</v>
      </c>
      <c r="F57" s="35"/>
      <c r="G57" s="8">
        <f>C57*D57*E57+F57</f>
        <v>0</v>
      </c>
    </row>
    <row r="58" spans="1:7" ht="20" customHeight="1" x14ac:dyDescent="0.8">
      <c r="A58" s="9" t="s">
        <v>58</v>
      </c>
      <c r="B58" s="9" t="s">
        <v>68</v>
      </c>
      <c r="C58" s="9"/>
      <c r="D58" s="9"/>
      <c r="E58" s="9"/>
      <c r="F58" s="9"/>
      <c r="G58" s="10">
        <f>G57+G55</f>
        <v>0</v>
      </c>
    </row>
    <row r="59" spans="1:7" ht="20" customHeight="1" x14ac:dyDescent="0.45"/>
    <row r="60" spans="1:7" ht="40.049999999999997" customHeight="1" x14ac:dyDescent="0.45">
      <c r="A60" s="5" t="s">
        <v>76</v>
      </c>
      <c r="B60" s="5"/>
    </row>
    <row r="61" spans="1:7" ht="20" customHeight="1" x14ac:dyDescent="0.45">
      <c r="A61" s="13" t="s">
        <v>2</v>
      </c>
      <c r="B61" s="13" t="s">
        <v>3</v>
      </c>
      <c r="C61" s="13" t="s">
        <v>41</v>
      </c>
      <c r="D61" s="13" t="s">
        <v>55</v>
      </c>
      <c r="E61" s="24"/>
    </row>
    <row r="62" spans="1:7" ht="30" customHeight="1" x14ac:dyDescent="0.45">
      <c r="A62" s="22" t="s">
        <v>36</v>
      </c>
      <c r="B62" s="23" t="s">
        <v>83</v>
      </c>
      <c r="C62" s="26">
        <f>E8</f>
        <v>0</v>
      </c>
      <c r="D62" s="23">
        <f>B49</f>
        <v>0</v>
      </c>
    </row>
    <row r="63" spans="1:7" ht="30" customHeight="1" x14ac:dyDescent="0.75">
      <c r="A63" s="22" t="s">
        <v>37</v>
      </c>
      <c r="B63" s="23" t="s">
        <v>82</v>
      </c>
      <c r="C63" s="26">
        <f>E57</f>
        <v>0</v>
      </c>
      <c r="D63" s="23">
        <f>G58</f>
        <v>0</v>
      </c>
      <c r="F63" s="42" t="s">
        <v>84</v>
      </c>
      <c r="G63" s="42"/>
    </row>
    <row r="64" spans="1:7" ht="40.049999999999997" customHeight="1" x14ac:dyDescent="0.45">
      <c r="A64" s="21" t="s">
        <v>38</v>
      </c>
      <c r="B64" s="25">
        <f>D62-D63</f>
        <v>0</v>
      </c>
    </row>
    <row r="65" ht="20" customHeight="1" x14ac:dyDescent="0.45"/>
    <row r="66" ht="20" customHeight="1" x14ac:dyDescent="0.45"/>
  </sheetData>
  <sheetProtection sheet="1" objects="1" scenarios="1" selectLockedCells="1"/>
  <mergeCells count="5">
    <mergeCell ref="A1:G1"/>
    <mergeCell ref="A2:G2"/>
    <mergeCell ref="A3:G3"/>
    <mergeCell ref="A4:G4"/>
    <mergeCell ref="F63:G63"/>
  </mergeCells>
  <pageMargins left="0.75" right="0.75" top="1" bottom="1" header="0.5" footer="0.5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C377-64C7-4FA8-BA4C-2ECD5B6DED18}">
  <dimension ref="A1:G66"/>
  <sheetViews>
    <sheetView tabSelected="1" zoomScale="85" zoomScaleNormal="85" workbookViewId="0">
      <pane ySplit="1" topLeftCell="A2" activePane="bottomLeft" state="frozen"/>
      <selection pane="bottomLeft" activeCell="C8" sqref="C8"/>
    </sheetView>
  </sheetViews>
  <sheetFormatPr defaultRowHeight="14.25" x14ac:dyDescent="0.45"/>
  <cols>
    <col min="1" max="1" width="42.86328125" customWidth="1"/>
    <col min="2" max="2" width="47.53125" customWidth="1"/>
    <col min="3" max="7" width="18.59765625" customWidth="1"/>
  </cols>
  <sheetData>
    <row r="1" spans="1:7" s="1" customFormat="1" ht="40.049999999999997" customHeight="1" x14ac:dyDescent="0.75">
      <c r="A1" s="38" t="s">
        <v>0</v>
      </c>
      <c r="B1" s="38"/>
      <c r="C1" s="38"/>
      <c r="D1" s="38"/>
      <c r="E1" s="38"/>
      <c r="F1" s="38"/>
      <c r="G1" s="38"/>
    </row>
    <row r="2" spans="1:7" ht="20" customHeight="1" x14ac:dyDescent="0.45">
      <c r="A2" s="41" t="s">
        <v>1</v>
      </c>
      <c r="B2" s="41"/>
      <c r="C2" s="41"/>
      <c r="D2" s="41"/>
      <c r="E2" s="41"/>
      <c r="F2" s="41"/>
      <c r="G2" s="41"/>
    </row>
    <row r="3" spans="1:7" ht="20" customHeight="1" x14ac:dyDescent="0.45">
      <c r="A3" s="40" t="s">
        <v>39</v>
      </c>
      <c r="B3" s="40"/>
      <c r="C3" s="40"/>
      <c r="D3" s="40"/>
      <c r="E3" s="40"/>
      <c r="F3" s="40"/>
      <c r="G3" s="40"/>
    </row>
    <row r="4" spans="1:7" ht="20" customHeight="1" x14ac:dyDescent="0.45">
      <c r="A4" s="39" t="s">
        <v>62</v>
      </c>
      <c r="B4" s="39"/>
      <c r="C4" s="39"/>
      <c r="D4" s="39"/>
      <c r="E4" s="39"/>
      <c r="F4" s="39"/>
      <c r="G4" s="39"/>
    </row>
    <row r="5" spans="1:7" ht="20" customHeight="1" x14ac:dyDescent="0.45">
      <c r="A5" s="4"/>
      <c r="B5" s="4"/>
      <c r="C5" s="4"/>
      <c r="D5" s="4"/>
      <c r="E5" s="4"/>
      <c r="F5" s="4"/>
    </row>
    <row r="6" spans="1:7" s="2" customFormat="1" ht="40.049999999999997" customHeight="1" x14ac:dyDescent="0.45">
      <c r="A6" s="5" t="s">
        <v>69</v>
      </c>
      <c r="B6" s="3"/>
      <c r="C6" s="3"/>
      <c r="D6" s="3"/>
      <c r="E6" s="3"/>
      <c r="F6" s="3"/>
      <c r="G6" s="3"/>
    </row>
    <row r="7" spans="1:7" ht="20" customHeight="1" x14ac:dyDescent="0.45">
      <c r="A7" s="13" t="s">
        <v>2</v>
      </c>
      <c r="B7" s="13" t="s">
        <v>3</v>
      </c>
      <c r="C7" s="13" t="s">
        <v>4</v>
      </c>
      <c r="D7" s="13" t="s">
        <v>63</v>
      </c>
      <c r="E7" s="13" t="s">
        <v>41</v>
      </c>
      <c r="F7" s="13" t="s">
        <v>13</v>
      </c>
      <c r="G7" s="13" t="s">
        <v>6</v>
      </c>
    </row>
    <row r="8" spans="1:7" ht="20" customHeight="1" x14ac:dyDescent="0.8">
      <c r="A8" s="6" t="s">
        <v>40</v>
      </c>
      <c r="B8" s="37" t="s">
        <v>7</v>
      </c>
      <c r="C8" s="27">
        <v>2</v>
      </c>
      <c r="D8" s="28">
        <v>60</v>
      </c>
      <c r="E8" s="27">
        <v>5</v>
      </c>
      <c r="F8" s="28">
        <v>0</v>
      </c>
      <c r="G8" s="8">
        <f>C8*D8*E8+F8</f>
        <v>600</v>
      </c>
    </row>
    <row r="9" spans="1:7" ht="20" customHeight="1" x14ac:dyDescent="0.8">
      <c r="A9" s="9" t="s">
        <v>8</v>
      </c>
      <c r="B9" s="9" t="s">
        <v>9</v>
      </c>
      <c r="C9" s="27">
        <v>1</v>
      </c>
      <c r="D9" s="28">
        <v>60</v>
      </c>
      <c r="E9" s="27">
        <v>5</v>
      </c>
      <c r="F9" s="28">
        <v>20</v>
      </c>
      <c r="G9" s="8">
        <f>C9*D9*E9+F9</f>
        <v>320</v>
      </c>
    </row>
    <row r="10" spans="1:7" ht="20" customHeight="1" x14ac:dyDescent="0.8">
      <c r="A10" s="9" t="s">
        <v>10</v>
      </c>
      <c r="B10" s="9" t="s">
        <v>11</v>
      </c>
      <c r="C10" s="9"/>
      <c r="D10" s="8"/>
      <c r="E10" s="9"/>
      <c r="F10" s="8"/>
      <c r="G10" s="10">
        <f>SUM(G8:G9)</f>
        <v>920</v>
      </c>
    </row>
    <row r="11" spans="1:7" ht="20" customHeight="1" x14ac:dyDescent="0.45"/>
    <row r="12" spans="1:7" s="2" customFormat="1" ht="40.049999999999997" customHeight="1" x14ac:dyDescent="0.45">
      <c r="A12" s="5" t="s">
        <v>70</v>
      </c>
      <c r="B12" s="3"/>
      <c r="C12" s="3"/>
      <c r="D12" s="3"/>
      <c r="E12" s="3"/>
      <c r="F12" s="3"/>
      <c r="G12" s="3"/>
    </row>
    <row r="13" spans="1:7" ht="20" customHeight="1" x14ac:dyDescent="0.45">
      <c r="A13" s="13" t="s">
        <v>2</v>
      </c>
      <c r="B13" s="13" t="s">
        <v>3</v>
      </c>
      <c r="C13" s="13" t="s">
        <v>12</v>
      </c>
      <c r="D13" s="13" t="s">
        <v>4</v>
      </c>
      <c r="E13" s="13" t="s">
        <v>63</v>
      </c>
      <c r="F13" s="13" t="s">
        <v>13</v>
      </c>
      <c r="G13" s="13" t="s">
        <v>6</v>
      </c>
    </row>
    <row r="14" spans="1:7" ht="20" customHeight="1" x14ac:dyDescent="0.8">
      <c r="A14" s="9" t="s">
        <v>14</v>
      </c>
      <c r="B14" s="9" t="s">
        <v>15</v>
      </c>
      <c r="C14" s="27">
        <v>3</v>
      </c>
      <c r="D14" s="27">
        <v>3</v>
      </c>
      <c r="E14" s="28">
        <v>60</v>
      </c>
      <c r="F14" s="29">
        <v>0</v>
      </c>
      <c r="G14" s="8">
        <f>(C14*D14*E14)+(C14*F14)</f>
        <v>540</v>
      </c>
    </row>
    <row r="15" spans="1:7" ht="20" customHeight="1" x14ac:dyDescent="0.8">
      <c r="A15" s="9" t="s">
        <v>16</v>
      </c>
      <c r="B15" s="9" t="s">
        <v>17</v>
      </c>
      <c r="C15" s="27">
        <v>1</v>
      </c>
      <c r="D15" s="27">
        <v>3</v>
      </c>
      <c r="E15" s="28">
        <v>60</v>
      </c>
      <c r="F15" s="29">
        <v>10</v>
      </c>
      <c r="G15" s="8">
        <f>(C15*D15*E15)+(C15*F15)</f>
        <v>190</v>
      </c>
    </row>
    <row r="16" spans="1:7" ht="20" customHeight="1" x14ac:dyDescent="0.8">
      <c r="A16" s="9" t="s">
        <v>18</v>
      </c>
      <c r="B16" s="9" t="s">
        <v>11</v>
      </c>
      <c r="C16" s="11"/>
      <c r="D16" s="11"/>
      <c r="E16" s="12"/>
      <c r="F16" s="12"/>
      <c r="G16" s="10">
        <f>SUM(G14:G15)</f>
        <v>730</v>
      </c>
    </row>
    <row r="17" spans="1:5" ht="20" customHeight="1" x14ac:dyDescent="0.45"/>
    <row r="18" spans="1:5" s="2" customFormat="1" ht="40.049999999999997" customHeight="1" x14ac:dyDescent="0.45">
      <c r="A18" s="5" t="s">
        <v>71</v>
      </c>
      <c r="B18" s="3"/>
      <c r="C18" s="3"/>
      <c r="D18" s="3"/>
      <c r="E18" s="3"/>
    </row>
    <row r="19" spans="1:5" ht="20" customHeight="1" x14ac:dyDescent="0.45">
      <c r="A19" s="13" t="s">
        <v>2</v>
      </c>
      <c r="B19" s="13" t="s">
        <v>3</v>
      </c>
      <c r="C19" s="13" t="s">
        <v>5</v>
      </c>
      <c r="D19" s="13" t="s">
        <v>64</v>
      </c>
      <c r="E19" s="13" t="s">
        <v>6</v>
      </c>
    </row>
    <row r="20" spans="1:5" ht="20" customHeight="1" x14ac:dyDescent="0.8">
      <c r="A20" s="9" t="s">
        <v>19</v>
      </c>
      <c r="B20" s="9" t="s">
        <v>42</v>
      </c>
      <c r="C20" s="27">
        <v>4</v>
      </c>
      <c r="D20" s="28">
        <v>400</v>
      </c>
      <c r="E20" s="8">
        <f>C20*D20</f>
        <v>1600</v>
      </c>
    </row>
    <row r="21" spans="1:5" ht="20" customHeight="1" x14ac:dyDescent="0.8">
      <c r="A21" s="9" t="s">
        <v>20</v>
      </c>
      <c r="B21" s="9" t="s">
        <v>43</v>
      </c>
      <c r="C21" s="27"/>
      <c r="D21" s="28"/>
      <c r="E21" s="8">
        <f>C20*D20</f>
        <v>1600</v>
      </c>
    </row>
    <row r="22" spans="1:5" ht="20" customHeight="1" x14ac:dyDescent="0.8">
      <c r="A22" s="9" t="s">
        <v>21</v>
      </c>
      <c r="B22" s="9" t="s">
        <v>44</v>
      </c>
      <c r="C22" s="27"/>
      <c r="D22" s="28"/>
      <c r="E22" s="8">
        <f>C21*D21</f>
        <v>0</v>
      </c>
    </row>
    <row r="23" spans="1:5" ht="20" customHeight="1" x14ac:dyDescent="0.8">
      <c r="A23" s="9" t="s">
        <v>22</v>
      </c>
      <c r="B23" s="9" t="s">
        <v>45</v>
      </c>
      <c r="C23" s="27"/>
      <c r="D23" s="28"/>
      <c r="E23" s="8">
        <f>C22*D22</f>
        <v>0</v>
      </c>
    </row>
    <row r="24" spans="1:5" ht="20" customHeight="1" x14ac:dyDescent="0.8">
      <c r="A24" s="14" t="s">
        <v>23</v>
      </c>
      <c r="B24" s="9" t="s">
        <v>46</v>
      </c>
      <c r="C24" s="30"/>
      <c r="D24" s="31"/>
      <c r="E24" s="15">
        <f>C23*D23</f>
        <v>0</v>
      </c>
    </row>
    <row r="25" spans="1:5" ht="20" customHeight="1" x14ac:dyDescent="0.8">
      <c r="A25" s="9" t="s">
        <v>24</v>
      </c>
      <c r="B25" s="9" t="s">
        <v>11</v>
      </c>
      <c r="C25" s="14"/>
      <c r="D25" s="16"/>
      <c r="E25" s="10">
        <f>SUM(E20:E24)</f>
        <v>3200</v>
      </c>
    </row>
    <row r="26" spans="1:5" ht="20" customHeight="1" x14ac:dyDescent="0.45"/>
    <row r="27" spans="1:5" s="2" customFormat="1" ht="40.049999999999997" customHeight="1" x14ac:dyDescent="0.45">
      <c r="A27" s="5" t="s">
        <v>72</v>
      </c>
      <c r="B27" s="3"/>
      <c r="C27" s="3"/>
      <c r="D27" s="3"/>
      <c r="E27" s="3"/>
    </row>
    <row r="28" spans="1:5" ht="20" customHeight="1" x14ac:dyDescent="0.45">
      <c r="A28" s="13" t="s">
        <v>2</v>
      </c>
      <c r="B28" s="13" t="s">
        <v>3</v>
      </c>
      <c r="C28" s="13" t="s">
        <v>25</v>
      </c>
      <c r="D28" s="13" t="s">
        <v>65</v>
      </c>
      <c r="E28" s="13" t="s">
        <v>6</v>
      </c>
    </row>
    <row r="29" spans="1:5" ht="20" customHeight="1" x14ac:dyDescent="0.8">
      <c r="A29" s="9" t="s">
        <v>26</v>
      </c>
      <c r="B29" s="9" t="s">
        <v>77</v>
      </c>
      <c r="C29" s="27">
        <v>30</v>
      </c>
      <c r="D29" s="28">
        <v>10000</v>
      </c>
      <c r="E29" s="8">
        <f>(C29*0.01)*D29</f>
        <v>3000</v>
      </c>
    </row>
    <row r="30" spans="1:5" ht="20" customHeight="1" x14ac:dyDescent="0.8">
      <c r="A30" s="17" t="s">
        <v>49</v>
      </c>
      <c r="B30" s="7" t="s">
        <v>78</v>
      </c>
      <c r="C30" s="30">
        <v>30</v>
      </c>
      <c r="D30" s="31">
        <v>1500</v>
      </c>
      <c r="E30" s="8">
        <f t="shared" ref="E30:E31" si="0">(C30*0.01)*D30</f>
        <v>450</v>
      </c>
    </row>
    <row r="31" spans="1:5" ht="20" customHeight="1" x14ac:dyDescent="0.8">
      <c r="A31" s="14" t="s">
        <v>47</v>
      </c>
      <c r="B31" s="9" t="s">
        <v>48</v>
      </c>
      <c r="C31" s="32"/>
      <c r="D31" s="33"/>
      <c r="E31" s="8">
        <f t="shared" si="0"/>
        <v>0</v>
      </c>
    </row>
    <row r="32" spans="1:5" ht="20" customHeight="1" x14ac:dyDescent="0.8">
      <c r="A32" s="9" t="s">
        <v>27</v>
      </c>
      <c r="B32" s="9" t="s">
        <v>11</v>
      </c>
      <c r="C32" s="14"/>
      <c r="D32" s="16"/>
      <c r="E32" s="10">
        <f>SUM(E29:E31)</f>
        <v>3450</v>
      </c>
    </row>
    <row r="33" spans="1:5" ht="20" customHeight="1" x14ac:dyDescent="0.45"/>
    <row r="34" spans="1:5" ht="40.049999999999997" customHeight="1" x14ac:dyDescent="0.45">
      <c r="A34" s="5" t="s">
        <v>73</v>
      </c>
      <c r="B34" s="3"/>
      <c r="C34" s="3"/>
      <c r="D34" s="3"/>
      <c r="E34" s="3"/>
    </row>
    <row r="35" spans="1:5" ht="20" customHeight="1" x14ac:dyDescent="0.45">
      <c r="A35" s="13" t="s">
        <v>2</v>
      </c>
      <c r="B35" s="13" t="s">
        <v>3</v>
      </c>
      <c r="C35" s="13" t="s">
        <v>5</v>
      </c>
      <c r="D35" s="13" t="s">
        <v>64</v>
      </c>
      <c r="E35" s="13" t="s">
        <v>6</v>
      </c>
    </row>
    <row r="36" spans="1:5" ht="20" customHeight="1" x14ac:dyDescent="0.8">
      <c r="A36" s="9" t="s">
        <v>28</v>
      </c>
      <c r="B36" s="36" t="s">
        <v>50</v>
      </c>
      <c r="C36" s="27"/>
      <c r="D36" s="28"/>
      <c r="E36" s="8">
        <f>C36*D36</f>
        <v>0</v>
      </c>
    </row>
    <row r="37" spans="1:5" ht="20" customHeight="1" x14ac:dyDescent="0.8">
      <c r="A37" s="9" t="s">
        <v>29</v>
      </c>
      <c r="B37" s="36" t="s">
        <v>51</v>
      </c>
      <c r="C37" s="27"/>
      <c r="D37" s="28"/>
      <c r="E37" s="8">
        <f t="shared" ref="E37:E40" si="1">C37*D37</f>
        <v>0</v>
      </c>
    </row>
    <row r="38" spans="1:5" ht="20" customHeight="1" x14ac:dyDescent="0.8">
      <c r="A38" s="9" t="s">
        <v>30</v>
      </c>
      <c r="B38" s="9" t="s">
        <v>52</v>
      </c>
      <c r="C38" s="27"/>
      <c r="D38" s="28"/>
      <c r="E38" s="8">
        <f t="shared" si="1"/>
        <v>0</v>
      </c>
    </row>
    <row r="39" spans="1:5" ht="20" customHeight="1" x14ac:dyDescent="0.8">
      <c r="A39" s="9" t="s">
        <v>31</v>
      </c>
      <c r="B39" s="9" t="s">
        <v>53</v>
      </c>
      <c r="C39" s="27">
        <v>5</v>
      </c>
      <c r="D39" s="28">
        <v>150</v>
      </c>
      <c r="E39" s="8">
        <f t="shared" si="1"/>
        <v>750</v>
      </c>
    </row>
    <row r="40" spans="1:5" ht="20" customHeight="1" x14ac:dyDescent="0.8">
      <c r="A40" s="14" t="s">
        <v>32</v>
      </c>
      <c r="B40" s="9" t="s">
        <v>54</v>
      </c>
      <c r="C40" s="32">
        <v>1</v>
      </c>
      <c r="D40" s="33">
        <v>100</v>
      </c>
      <c r="E40" s="8">
        <f t="shared" si="1"/>
        <v>100</v>
      </c>
    </row>
    <row r="41" spans="1:5" ht="20" customHeight="1" x14ac:dyDescent="0.8">
      <c r="A41" s="9" t="s">
        <v>33</v>
      </c>
      <c r="B41" s="9" t="s">
        <v>11</v>
      </c>
      <c r="C41" s="14"/>
      <c r="D41" s="16"/>
      <c r="E41" s="18">
        <f>SUM(E36:E40)</f>
        <v>850</v>
      </c>
    </row>
    <row r="42" spans="1:5" ht="20" customHeight="1" x14ac:dyDescent="0.45"/>
    <row r="43" spans="1:5" ht="40.049999999999997" customHeight="1" x14ac:dyDescent="0.45">
      <c r="A43" s="5" t="s">
        <v>74</v>
      </c>
      <c r="B43" s="3"/>
    </row>
    <row r="44" spans="1:5" ht="20" customHeight="1" x14ac:dyDescent="0.8">
      <c r="A44" s="9" t="s">
        <v>34</v>
      </c>
      <c r="B44" s="8">
        <f>G10</f>
        <v>920</v>
      </c>
    </row>
    <row r="45" spans="1:5" ht="20" customHeight="1" x14ac:dyDescent="0.8">
      <c r="A45" s="9" t="s">
        <v>18</v>
      </c>
      <c r="B45" s="8">
        <f>G16</f>
        <v>730</v>
      </c>
    </row>
    <row r="46" spans="1:5" ht="20" customHeight="1" x14ac:dyDescent="0.8">
      <c r="A46" s="9" t="s">
        <v>24</v>
      </c>
      <c r="B46" s="8">
        <f>E25</f>
        <v>3200</v>
      </c>
    </row>
    <row r="47" spans="1:5" ht="20" customHeight="1" x14ac:dyDescent="0.8">
      <c r="A47" s="9" t="s">
        <v>27</v>
      </c>
      <c r="B47" s="8">
        <f>E32</f>
        <v>3450</v>
      </c>
    </row>
    <row r="48" spans="1:5" ht="20" customHeight="1" x14ac:dyDescent="0.8">
      <c r="A48" s="9" t="s">
        <v>33</v>
      </c>
      <c r="B48" s="8">
        <f>E41</f>
        <v>850</v>
      </c>
    </row>
    <row r="49" spans="1:7" ht="20" customHeight="1" x14ac:dyDescent="0.8">
      <c r="A49" s="19" t="s">
        <v>35</v>
      </c>
      <c r="B49" s="10">
        <f>SUM(B44:B48)</f>
        <v>9150</v>
      </c>
    </row>
    <row r="50" spans="1:7" ht="20" customHeight="1" x14ac:dyDescent="0.45"/>
    <row r="51" spans="1:7" ht="40.049999999999997" customHeight="1" x14ac:dyDescent="0.45">
      <c r="A51" s="5" t="s">
        <v>75</v>
      </c>
      <c r="B51" s="5"/>
      <c r="C51" s="5"/>
      <c r="D51" s="5"/>
      <c r="E51" s="5"/>
      <c r="F51" s="5"/>
      <c r="G51" s="5"/>
    </row>
    <row r="52" spans="1:7" ht="20" customHeight="1" x14ac:dyDescent="0.45">
      <c r="A52" s="13" t="s">
        <v>2</v>
      </c>
      <c r="B52" s="13" t="s">
        <v>3</v>
      </c>
      <c r="C52" s="13" t="s">
        <v>79</v>
      </c>
      <c r="D52" s="13" t="s">
        <v>80</v>
      </c>
      <c r="E52" s="13" t="s">
        <v>41</v>
      </c>
      <c r="F52" s="13" t="s">
        <v>64</v>
      </c>
      <c r="G52" s="13" t="s">
        <v>55</v>
      </c>
    </row>
    <row r="53" spans="1:7" ht="20" customHeight="1" x14ac:dyDescent="0.8">
      <c r="A53" s="9" t="s">
        <v>56</v>
      </c>
      <c r="B53" s="9" t="s">
        <v>60</v>
      </c>
      <c r="C53" s="27">
        <v>5</v>
      </c>
      <c r="D53" s="27">
        <v>2</v>
      </c>
      <c r="E53" s="9">
        <f>C53*D53</f>
        <v>10</v>
      </c>
      <c r="F53" s="8">
        <v>395</v>
      </c>
      <c r="G53" s="8">
        <f>E53*F53</f>
        <v>3950</v>
      </c>
    </row>
    <row r="54" spans="1:7" ht="20" customHeight="1" x14ac:dyDescent="0.8">
      <c r="A54" s="9" t="s">
        <v>57</v>
      </c>
      <c r="B54" s="9" t="s">
        <v>61</v>
      </c>
      <c r="C54" s="27">
        <v>3</v>
      </c>
      <c r="D54" s="27">
        <v>1</v>
      </c>
      <c r="E54" s="9">
        <f>C54*D54</f>
        <v>3</v>
      </c>
      <c r="F54" s="8">
        <v>310</v>
      </c>
      <c r="G54" s="8">
        <f>E54*F54</f>
        <v>930</v>
      </c>
    </row>
    <row r="55" spans="1:7" ht="20" customHeight="1" x14ac:dyDescent="0.8">
      <c r="A55" s="7"/>
      <c r="B55" s="9" t="s">
        <v>59</v>
      </c>
      <c r="C55" s="9"/>
      <c r="D55" s="9"/>
      <c r="E55" s="9"/>
      <c r="F55" s="20" t="str">
        <f>"-"</f>
        <v>-</v>
      </c>
      <c r="G55" s="8">
        <f t="shared" ref="G55" si="2">SUM(G53:G54)</f>
        <v>4880</v>
      </c>
    </row>
    <row r="56" spans="1:7" ht="20" customHeight="1" x14ac:dyDescent="0.45">
      <c r="A56" s="13" t="s">
        <v>2</v>
      </c>
      <c r="B56" s="13" t="s">
        <v>3</v>
      </c>
      <c r="C56" s="13" t="s">
        <v>67</v>
      </c>
      <c r="D56" s="13" t="s">
        <v>63</v>
      </c>
      <c r="E56" s="13" t="s">
        <v>41</v>
      </c>
      <c r="F56" s="13" t="s">
        <v>13</v>
      </c>
      <c r="G56" s="13" t="s">
        <v>55</v>
      </c>
    </row>
    <row r="57" spans="1:7" ht="20" customHeight="1" x14ac:dyDescent="0.8">
      <c r="A57" s="9" t="s">
        <v>66</v>
      </c>
      <c r="B57" s="9" t="s">
        <v>81</v>
      </c>
      <c r="C57" s="34">
        <v>0.1</v>
      </c>
      <c r="D57" s="29">
        <v>60</v>
      </c>
      <c r="E57" s="9">
        <f>E53+E54</f>
        <v>13</v>
      </c>
      <c r="F57" s="35">
        <v>10</v>
      </c>
      <c r="G57" s="8">
        <f>C57*D57*E57+F57</f>
        <v>88</v>
      </c>
    </row>
    <row r="58" spans="1:7" ht="20" customHeight="1" x14ac:dyDescent="0.8">
      <c r="A58" s="9" t="s">
        <v>58</v>
      </c>
      <c r="B58" s="9" t="s">
        <v>68</v>
      </c>
      <c r="C58" s="9"/>
      <c r="D58" s="9"/>
      <c r="E58" s="9"/>
      <c r="F58" s="9"/>
      <c r="G58" s="10">
        <f>G57+G55</f>
        <v>4968</v>
      </c>
    </row>
    <row r="59" spans="1:7" ht="20" customHeight="1" x14ac:dyDescent="0.45"/>
    <row r="60" spans="1:7" ht="40.049999999999997" customHeight="1" x14ac:dyDescent="0.45">
      <c r="A60" s="5" t="s">
        <v>76</v>
      </c>
      <c r="B60" s="5"/>
    </row>
    <row r="61" spans="1:7" ht="20" customHeight="1" x14ac:dyDescent="0.45">
      <c r="A61" s="13" t="s">
        <v>2</v>
      </c>
      <c r="B61" s="13" t="s">
        <v>3</v>
      </c>
      <c r="C61" s="13" t="s">
        <v>41</v>
      </c>
      <c r="D61" s="13" t="s">
        <v>55</v>
      </c>
      <c r="E61" s="24"/>
    </row>
    <row r="62" spans="1:7" ht="30" customHeight="1" x14ac:dyDescent="0.45">
      <c r="A62" s="22" t="s">
        <v>36</v>
      </c>
      <c r="B62" s="23" t="s">
        <v>83</v>
      </c>
      <c r="C62" s="26">
        <f>E8</f>
        <v>5</v>
      </c>
      <c r="D62" s="23">
        <f>B49</f>
        <v>9150</v>
      </c>
    </row>
    <row r="63" spans="1:7" ht="30" customHeight="1" x14ac:dyDescent="0.75">
      <c r="A63" s="22" t="s">
        <v>37</v>
      </c>
      <c r="B63" s="23" t="s">
        <v>82</v>
      </c>
      <c r="C63" s="26">
        <f>E57</f>
        <v>13</v>
      </c>
      <c r="D63" s="23">
        <f>G58</f>
        <v>4968</v>
      </c>
      <c r="F63" s="42" t="s">
        <v>84</v>
      </c>
      <c r="G63" s="42"/>
    </row>
    <row r="64" spans="1:7" ht="40.049999999999997" customHeight="1" x14ac:dyDescent="0.45">
      <c r="A64" s="21" t="s">
        <v>38</v>
      </c>
      <c r="B64" s="25">
        <f>D62-D63</f>
        <v>4182</v>
      </c>
    </row>
    <row r="65" ht="20" customHeight="1" x14ac:dyDescent="0.45"/>
    <row r="66" ht="20" customHeight="1" x14ac:dyDescent="0.45"/>
  </sheetData>
  <sheetProtection sheet="1" objects="1" scenarios="1" selectLockedCells="1"/>
  <mergeCells count="5">
    <mergeCell ref="A1:G1"/>
    <mergeCell ref="A4:G4"/>
    <mergeCell ref="A3:G3"/>
    <mergeCell ref="A2:G2"/>
    <mergeCell ref="F63:G63"/>
  </mergeCells>
  <pageMargins left="0.75" right="0.75" top="1" bottom="1" header="0.5" footer="0.5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BB4F-7D72-4484-8BE9-44C8CB2B998D}">
  <dimension ref="A1:G66"/>
  <sheetViews>
    <sheetView workbookViewId="0">
      <pane ySplit="1" topLeftCell="A2" activePane="bottomLeft" state="frozen"/>
      <selection pane="bottomLeft" activeCell="C9" sqref="C9"/>
    </sheetView>
  </sheetViews>
  <sheetFormatPr defaultRowHeight="14.25" x14ac:dyDescent="0.45"/>
  <cols>
    <col min="1" max="1" width="42.86328125" customWidth="1"/>
    <col min="2" max="2" width="47.53125" customWidth="1"/>
    <col min="3" max="7" width="18.59765625" customWidth="1"/>
  </cols>
  <sheetData>
    <row r="1" spans="1:7" s="1" customFormat="1" ht="40.049999999999997" customHeight="1" x14ac:dyDescent="0.75">
      <c r="A1" s="38" t="s">
        <v>0</v>
      </c>
      <c r="B1" s="38"/>
      <c r="C1" s="38"/>
      <c r="D1" s="38"/>
      <c r="E1" s="38"/>
      <c r="F1" s="38"/>
      <c r="G1" s="38"/>
    </row>
    <row r="2" spans="1:7" ht="20" customHeight="1" x14ac:dyDescent="0.45">
      <c r="A2" s="41" t="s">
        <v>1</v>
      </c>
      <c r="B2" s="41"/>
      <c r="C2" s="41"/>
      <c r="D2" s="41"/>
      <c r="E2" s="41"/>
      <c r="F2" s="41"/>
      <c r="G2" s="41"/>
    </row>
    <row r="3" spans="1:7" ht="20" customHeight="1" x14ac:dyDescent="0.45">
      <c r="A3" s="40" t="s">
        <v>39</v>
      </c>
      <c r="B3" s="40"/>
      <c r="C3" s="40"/>
      <c r="D3" s="40"/>
      <c r="E3" s="40"/>
      <c r="F3" s="40"/>
      <c r="G3" s="40"/>
    </row>
    <row r="4" spans="1:7" ht="20" customHeight="1" x14ac:dyDescent="0.45">
      <c r="A4" s="39" t="s">
        <v>62</v>
      </c>
      <c r="B4" s="39"/>
      <c r="C4" s="39"/>
      <c r="D4" s="39"/>
      <c r="E4" s="39"/>
      <c r="F4" s="39"/>
      <c r="G4" s="39"/>
    </row>
    <row r="5" spans="1:7" ht="20" customHeight="1" x14ac:dyDescent="0.45">
      <c r="A5" s="4"/>
      <c r="B5" s="4"/>
      <c r="C5" s="4"/>
      <c r="D5" s="4"/>
      <c r="E5" s="4"/>
      <c r="F5" s="4"/>
    </row>
    <row r="6" spans="1:7" s="2" customFormat="1" ht="40.049999999999997" customHeight="1" x14ac:dyDescent="0.45">
      <c r="A6" s="5" t="s">
        <v>69</v>
      </c>
      <c r="B6" s="3"/>
      <c r="C6" s="3"/>
      <c r="D6" s="3"/>
      <c r="E6" s="3"/>
      <c r="F6" s="3"/>
      <c r="G6" s="3"/>
    </row>
    <row r="7" spans="1:7" ht="20" customHeight="1" x14ac:dyDescent="0.45">
      <c r="A7" s="13" t="s">
        <v>2</v>
      </c>
      <c r="B7" s="13" t="s">
        <v>3</v>
      </c>
      <c r="C7" s="13" t="s">
        <v>4</v>
      </c>
      <c r="D7" s="13" t="s">
        <v>63</v>
      </c>
      <c r="E7" s="13" t="s">
        <v>41</v>
      </c>
      <c r="F7" s="13" t="s">
        <v>13</v>
      </c>
      <c r="G7" s="13" t="s">
        <v>6</v>
      </c>
    </row>
    <row r="8" spans="1:7" ht="20" customHeight="1" x14ac:dyDescent="0.8">
      <c r="A8" s="6" t="s">
        <v>40</v>
      </c>
      <c r="B8" s="37" t="s">
        <v>7</v>
      </c>
      <c r="C8" s="27"/>
      <c r="D8" s="28"/>
      <c r="E8" s="27"/>
      <c r="F8" s="28"/>
      <c r="G8" s="8">
        <f>C8*D8*E8+F8</f>
        <v>0</v>
      </c>
    </row>
    <row r="9" spans="1:7" ht="20" customHeight="1" x14ac:dyDescent="0.8">
      <c r="A9" s="9" t="s">
        <v>8</v>
      </c>
      <c r="B9" s="9" t="s">
        <v>9</v>
      </c>
      <c r="C9" s="27"/>
      <c r="D9" s="28"/>
      <c r="E9" s="27"/>
      <c r="F9" s="28"/>
      <c r="G9" s="8">
        <f>C9*D9*E9+F9</f>
        <v>0</v>
      </c>
    </row>
    <row r="10" spans="1:7" ht="20" customHeight="1" x14ac:dyDescent="0.8">
      <c r="A10" s="9" t="s">
        <v>10</v>
      </c>
      <c r="B10" s="9" t="s">
        <v>11</v>
      </c>
      <c r="C10" s="9"/>
      <c r="D10" s="8"/>
      <c r="E10" s="9"/>
      <c r="F10" s="8"/>
      <c r="G10" s="10">
        <f>SUM(G8:G9)</f>
        <v>0</v>
      </c>
    </row>
    <row r="11" spans="1:7" ht="20" customHeight="1" x14ac:dyDescent="0.45"/>
    <row r="12" spans="1:7" s="2" customFormat="1" ht="40.049999999999997" customHeight="1" x14ac:dyDescent="0.45">
      <c r="A12" s="5" t="s">
        <v>70</v>
      </c>
      <c r="B12" s="3"/>
      <c r="C12" s="3"/>
      <c r="D12" s="3"/>
      <c r="E12" s="3"/>
      <c r="F12" s="3"/>
      <c r="G12" s="3"/>
    </row>
    <row r="13" spans="1:7" ht="20" customHeight="1" x14ac:dyDescent="0.45">
      <c r="A13" s="13" t="s">
        <v>2</v>
      </c>
      <c r="B13" s="13" t="s">
        <v>3</v>
      </c>
      <c r="C13" s="13" t="s">
        <v>12</v>
      </c>
      <c r="D13" s="13" t="s">
        <v>4</v>
      </c>
      <c r="E13" s="13" t="s">
        <v>63</v>
      </c>
      <c r="F13" s="13" t="s">
        <v>13</v>
      </c>
      <c r="G13" s="13" t="s">
        <v>6</v>
      </c>
    </row>
    <row r="14" spans="1:7" ht="20" customHeight="1" x14ac:dyDescent="0.8">
      <c r="A14" s="9" t="s">
        <v>14</v>
      </c>
      <c r="B14" s="9" t="s">
        <v>15</v>
      </c>
      <c r="C14" s="27"/>
      <c r="D14" s="27"/>
      <c r="E14" s="28"/>
      <c r="F14" s="29"/>
      <c r="G14" s="8">
        <f>(C14*D14*E14)+(C14*F14)</f>
        <v>0</v>
      </c>
    </row>
    <row r="15" spans="1:7" ht="20" customHeight="1" x14ac:dyDescent="0.8">
      <c r="A15" s="9" t="s">
        <v>16</v>
      </c>
      <c r="B15" s="9" t="s">
        <v>17</v>
      </c>
      <c r="C15" s="27"/>
      <c r="D15" s="27"/>
      <c r="E15" s="28"/>
      <c r="F15" s="29"/>
      <c r="G15" s="8">
        <f>(C15*D15*E15)+(C15*F15)</f>
        <v>0</v>
      </c>
    </row>
    <row r="16" spans="1:7" ht="20" customHeight="1" x14ac:dyDescent="0.8">
      <c r="A16" s="9" t="s">
        <v>18</v>
      </c>
      <c r="B16" s="9" t="s">
        <v>11</v>
      </c>
      <c r="C16" s="11"/>
      <c r="D16" s="11"/>
      <c r="E16" s="12"/>
      <c r="F16" s="12"/>
      <c r="G16" s="10">
        <f>SUM(G14:G15)</f>
        <v>0</v>
      </c>
    </row>
    <row r="17" spans="1:5" ht="20" customHeight="1" x14ac:dyDescent="0.45"/>
    <row r="18" spans="1:5" s="2" customFormat="1" ht="40.049999999999997" customHeight="1" x14ac:dyDescent="0.45">
      <c r="A18" s="5" t="s">
        <v>71</v>
      </c>
      <c r="B18" s="3"/>
      <c r="C18" s="3"/>
      <c r="D18" s="3"/>
      <c r="E18" s="3"/>
    </row>
    <row r="19" spans="1:5" ht="20" customHeight="1" x14ac:dyDescent="0.45">
      <c r="A19" s="13" t="s">
        <v>2</v>
      </c>
      <c r="B19" s="13" t="s">
        <v>3</v>
      </c>
      <c r="C19" s="13" t="s">
        <v>5</v>
      </c>
      <c r="D19" s="13" t="s">
        <v>64</v>
      </c>
      <c r="E19" s="13" t="s">
        <v>6</v>
      </c>
    </row>
    <row r="20" spans="1:5" ht="20" customHeight="1" x14ac:dyDescent="0.8">
      <c r="A20" s="9" t="s">
        <v>19</v>
      </c>
      <c r="B20" s="9" t="s">
        <v>42</v>
      </c>
      <c r="C20" s="27"/>
      <c r="D20" s="28"/>
      <c r="E20" s="8">
        <f>C20*D20</f>
        <v>0</v>
      </c>
    </row>
    <row r="21" spans="1:5" ht="20" customHeight="1" x14ac:dyDescent="0.8">
      <c r="A21" s="9" t="s">
        <v>20</v>
      </c>
      <c r="B21" s="9" t="s">
        <v>43</v>
      </c>
      <c r="C21" s="27"/>
      <c r="D21" s="28"/>
      <c r="E21" s="8">
        <f>C20*D20</f>
        <v>0</v>
      </c>
    </row>
    <row r="22" spans="1:5" ht="20" customHeight="1" x14ac:dyDescent="0.8">
      <c r="A22" s="9" t="s">
        <v>21</v>
      </c>
      <c r="B22" s="9" t="s">
        <v>44</v>
      </c>
      <c r="C22" s="27"/>
      <c r="D22" s="28"/>
      <c r="E22" s="8">
        <f>C21*D21</f>
        <v>0</v>
      </c>
    </row>
    <row r="23" spans="1:5" ht="20" customHeight="1" x14ac:dyDescent="0.8">
      <c r="A23" s="9" t="s">
        <v>22</v>
      </c>
      <c r="B23" s="9" t="s">
        <v>45</v>
      </c>
      <c r="C23" s="27"/>
      <c r="D23" s="28"/>
      <c r="E23" s="8">
        <f>C22*D22</f>
        <v>0</v>
      </c>
    </row>
    <row r="24" spans="1:5" ht="20" customHeight="1" x14ac:dyDescent="0.8">
      <c r="A24" s="14" t="s">
        <v>23</v>
      </c>
      <c r="B24" s="9" t="s">
        <v>46</v>
      </c>
      <c r="C24" s="30"/>
      <c r="D24" s="31"/>
      <c r="E24" s="15">
        <f>C23*D23</f>
        <v>0</v>
      </c>
    </row>
    <row r="25" spans="1:5" ht="20" customHeight="1" x14ac:dyDescent="0.8">
      <c r="A25" s="9" t="s">
        <v>24</v>
      </c>
      <c r="B25" s="9" t="s">
        <v>11</v>
      </c>
      <c r="C25" s="14"/>
      <c r="D25" s="16"/>
      <c r="E25" s="10">
        <f>SUM(E20:E24)</f>
        <v>0</v>
      </c>
    </row>
    <row r="26" spans="1:5" ht="20" customHeight="1" x14ac:dyDescent="0.45"/>
    <row r="27" spans="1:5" s="2" customFormat="1" ht="40.049999999999997" customHeight="1" x14ac:dyDescent="0.45">
      <c r="A27" s="5" t="s">
        <v>72</v>
      </c>
      <c r="B27" s="3"/>
      <c r="C27" s="3"/>
      <c r="D27" s="3"/>
      <c r="E27" s="3"/>
    </row>
    <row r="28" spans="1:5" ht="20" customHeight="1" x14ac:dyDescent="0.45">
      <c r="A28" s="13" t="s">
        <v>2</v>
      </c>
      <c r="B28" s="13" t="s">
        <v>3</v>
      </c>
      <c r="C28" s="13" t="s">
        <v>25</v>
      </c>
      <c r="D28" s="13" t="s">
        <v>65</v>
      </c>
      <c r="E28" s="13" t="s">
        <v>6</v>
      </c>
    </row>
    <row r="29" spans="1:5" ht="20" customHeight="1" x14ac:dyDescent="0.8">
      <c r="A29" s="9" t="s">
        <v>26</v>
      </c>
      <c r="B29" s="9" t="s">
        <v>77</v>
      </c>
      <c r="C29" s="27"/>
      <c r="D29" s="28"/>
      <c r="E29" s="8">
        <f>(C29*0.01)*D29</f>
        <v>0</v>
      </c>
    </row>
    <row r="30" spans="1:5" ht="20" customHeight="1" x14ac:dyDescent="0.8">
      <c r="A30" s="17" t="s">
        <v>49</v>
      </c>
      <c r="B30" s="7" t="s">
        <v>78</v>
      </c>
      <c r="C30" s="30"/>
      <c r="D30" s="31"/>
      <c r="E30" s="8">
        <f t="shared" ref="E30:E31" si="0">(C30*0.01)*D30</f>
        <v>0</v>
      </c>
    </row>
    <row r="31" spans="1:5" ht="20" customHeight="1" x14ac:dyDescent="0.8">
      <c r="A31" s="14" t="s">
        <v>47</v>
      </c>
      <c r="B31" s="9" t="s">
        <v>48</v>
      </c>
      <c r="C31" s="32"/>
      <c r="D31" s="33"/>
      <c r="E31" s="8">
        <f t="shared" si="0"/>
        <v>0</v>
      </c>
    </row>
    <row r="32" spans="1:5" ht="20" customHeight="1" x14ac:dyDescent="0.8">
      <c r="A32" s="9" t="s">
        <v>27</v>
      </c>
      <c r="B32" s="9" t="s">
        <v>11</v>
      </c>
      <c r="C32" s="14"/>
      <c r="D32" s="16"/>
      <c r="E32" s="10">
        <f>SUM(E29:E31)</f>
        <v>0</v>
      </c>
    </row>
    <row r="33" spans="1:5" ht="20" customHeight="1" x14ac:dyDescent="0.45"/>
    <row r="34" spans="1:5" ht="40.049999999999997" customHeight="1" x14ac:dyDescent="0.45">
      <c r="A34" s="5" t="s">
        <v>73</v>
      </c>
      <c r="B34" s="3"/>
      <c r="C34" s="3"/>
      <c r="D34" s="3"/>
      <c r="E34" s="3"/>
    </row>
    <row r="35" spans="1:5" ht="20" customHeight="1" x14ac:dyDescent="0.45">
      <c r="A35" s="13" t="s">
        <v>2</v>
      </c>
      <c r="B35" s="13" t="s">
        <v>3</v>
      </c>
      <c r="C35" s="13" t="s">
        <v>5</v>
      </c>
      <c r="D35" s="13" t="s">
        <v>64</v>
      </c>
      <c r="E35" s="13" t="s">
        <v>6</v>
      </c>
    </row>
    <row r="36" spans="1:5" ht="20" customHeight="1" x14ac:dyDescent="0.8">
      <c r="A36" s="9" t="s">
        <v>28</v>
      </c>
      <c r="B36" s="36" t="s">
        <v>50</v>
      </c>
      <c r="C36" s="27"/>
      <c r="D36" s="28"/>
      <c r="E36" s="8">
        <f>C36*D36</f>
        <v>0</v>
      </c>
    </row>
    <row r="37" spans="1:5" ht="20" customHeight="1" x14ac:dyDescent="0.8">
      <c r="A37" s="9" t="s">
        <v>29</v>
      </c>
      <c r="B37" s="36" t="s">
        <v>51</v>
      </c>
      <c r="C37" s="27"/>
      <c r="D37" s="28"/>
      <c r="E37" s="8">
        <f t="shared" ref="E37:E40" si="1">C37*D37</f>
        <v>0</v>
      </c>
    </row>
    <row r="38" spans="1:5" ht="20" customHeight="1" x14ac:dyDescent="0.8">
      <c r="A38" s="9" t="s">
        <v>30</v>
      </c>
      <c r="B38" s="9" t="s">
        <v>52</v>
      </c>
      <c r="C38" s="27"/>
      <c r="D38" s="28"/>
      <c r="E38" s="8">
        <f t="shared" si="1"/>
        <v>0</v>
      </c>
    </row>
    <row r="39" spans="1:5" ht="20" customHeight="1" x14ac:dyDescent="0.8">
      <c r="A39" s="9" t="s">
        <v>31</v>
      </c>
      <c r="B39" s="9" t="s">
        <v>53</v>
      </c>
      <c r="C39" s="27"/>
      <c r="D39" s="28"/>
      <c r="E39" s="8">
        <f t="shared" si="1"/>
        <v>0</v>
      </c>
    </row>
    <row r="40" spans="1:5" ht="20" customHeight="1" x14ac:dyDescent="0.8">
      <c r="A40" s="14" t="s">
        <v>32</v>
      </c>
      <c r="B40" s="9" t="s">
        <v>54</v>
      </c>
      <c r="C40" s="32"/>
      <c r="D40" s="33"/>
      <c r="E40" s="8">
        <f t="shared" si="1"/>
        <v>0</v>
      </c>
    </row>
    <row r="41" spans="1:5" ht="20" customHeight="1" x14ac:dyDescent="0.8">
      <c r="A41" s="9" t="s">
        <v>33</v>
      </c>
      <c r="B41" s="9" t="s">
        <v>11</v>
      </c>
      <c r="C41" s="14"/>
      <c r="D41" s="16"/>
      <c r="E41" s="18">
        <f>SUM(E36:E40)</f>
        <v>0</v>
      </c>
    </row>
    <row r="42" spans="1:5" ht="20" customHeight="1" x14ac:dyDescent="0.45"/>
    <row r="43" spans="1:5" ht="40.049999999999997" customHeight="1" x14ac:dyDescent="0.45">
      <c r="A43" s="5" t="s">
        <v>74</v>
      </c>
      <c r="B43" s="3"/>
    </row>
    <row r="44" spans="1:5" ht="20" customHeight="1" x14ac:dyDescent="0.8">
      <c r="A44" s="9" t="s">
        <v>34</v>
      </c>
      <c r="B44" s="8">
        <f>G10</f>
        <v>0</v>
      </c>
    </row>
    <row r="45" spans="1:5" ht="20" customHeight="1" x14ac:dyDescent="0.8">
      <c r="A45" s="9" t="s">
        <v>18</v>
      </c>
      <c r="B45" s="8">
        <f>G16</f>
        <v>0</v>
      </c>
    </row>
    <row r="46" spans="1:5" ht="20" customHeight="1" x14ac:dyDescent="0.8">
      <c r="A46" s="9" t="s">
        <v>24</v>
      </c>
      <c r="B46" s="8">
        <f>E25</f>
        <v>0</v>
      </c>
    </row>
    <row r="47" spans="1:5" ht="20" customHeight="1" x14ac:dyDescent="0.8">
      <c r="A47" s="9" t="s">
        <v>27</v>
      </c>
      <c r="B47" s="8">
        <f>E32</f>
        <v>0</v>
      </c>
    </row>
    <row r="48" spans="1:5" ht="20" customHeight="1" x14ac:dyDescent="0.8">
      <c r="A48" s="9" t="s">
        <v>33</v>
      </c>
      <c r="B48" s="8">
        <f>E41</f>
        <v>0</v>
      </c>
    </row>
    <row r="49" spans="1:7" ht="20" customHeight="1" x14ac:dyDescent="0.8">
      <c r="A49" s="19" t="s">
        <v>35</v>
      </c>
      <c r="B49" s="10">
        <f>SUM(B44:B48)</f>
        <v>0</v>
      </c>
    </row>
    <row r="50" spans="1:7" ht="20" customHeight="1" x14ac:dyDescent="0.45"/>
    <row r="51" spans="1:7" ht="40.049999999999997" customHeight="1" x14ac:dyDescent="0.45">
      <c r="A51" s="5" t="s">
        <v>75</v>
      </c>
      <c r="B51" s="5"/>
      <c r="C51" s="5"/>
      <c r="D51" s="5"/>
      <c r="E51" s="5"/>
      <c r="F51" s="5"/>
      <c r="G51" s="5"/>
    </row>
    <row r="52" spans="1:7" ht="20" customHeight="1" x14ac:dyDescent="0.45">
      <c r="A52" s="13" t="s">
        <v>2</v>
      </c>
      <c r="B52" s="13" t="s">
        <v>3</v>
      </c>
      <c r="C52" s="13" t="s">
        <v>79</v>
      </c>
      <c r="D52" s="13" t="s">
        <v>80</v>
      </c>
      <c r="E52" s="13" t="s">
        <v>41</v>
      </c>
      <c r="F52" s="13" t="s">
        <v>64</v>
      </c>
      <c r="G52" s="13" t="s">
        <v>55</v>
      </c>
    </row>
    <row r="53" spans="1:7" ht="20" customHeight="1" x14ac:dyDescent="0.8">
      <c r="A53" s="9" t="s">
        <v>56</v>
      </c>
      <c r="B53" s="9" t="s">
        <v>60</v>
      </c>
      <c r="C53" s="27"/>
      <c r="D53" s="27"/>
      <c r="E53" s="9">
        <f>C53*D53</f>
        <v>0</v>
      </c>
      <c r="F53" s="8">
        <v>395</v>
      </c>
      <c r="G53" s="8">
        <f>E53*F53</f>
        <v>0</v>
      </c>
    </row>
    <row r="54" spans="1:7" ht="20" customHeight="1" x14ac:dyDescent="0.8">
      <c r="A54" s="9" t="s">
        <v>57</v>
      </c>
      <c r="B54" s="9" t="s">
        <v>61</v>
      </c>
      <c r="C54" s="27"/>
      <c r="D54" s="27"/>
      <c r="E54" s="9">
        <f>C54*D54</f>
        <v>0</v>
      </c>
      <c r="F54" s="8">
        <v>310</v>
      </c>
      <c r="G54" s="8">
        <f>E54*F54</f>
        <v>0</v>
      </c>
    </row>
    <row r="55" spans="1:7" ht="20" customHeight="1" x14ac:dyDescent="0.8">
      <c r="A55" s="7"/>
      <c r="B55" s="9" t="s">
        <v>59</v>
      </c>
      <c r="C55" s="9"/>
      <c r="D55" s="9"/>
      <c r="E55" s="9"/>
      <c r="F55" s="20" t="str">
        <f>"-"</f>
        <v>-</v>
      </c>
      <c r="G55" s="8">
        <f t="shared" ref="G55" si="2">SUM(G53:G54)</f>
        <v>0</v>
      </c>
    </row>
    <row r="56" spans="1:7" ht="20" customHeight="1" x14ac:dyDescent="0.45">
      <c r="A56" s="13" t="s">
        <v>2</v>
      </c>
      <c r="B56" s="13" t="s">
        <v>3</v>
      </c>
      <c r="C56" s="13" t="s">
        <v>67</v>
      </c>
      <c r="D56" s="13" t="s">
        <v>63</v>
      </c>
      <c r="E56" s="13" t="s">
        <v>41</v>
      </c>
      <c r="F56" s="13" t="s">
        <v>13</v>
      </c>
      <c r="G56" s="13" t="s">
        <v>55</v>
      </c>
    </row>
    <row r="57" spans="1:7" ht="20" customHeight="1" x14ac:dyDescent="0.8">
      <c r="A57" s="9" t="s">
        <v>66</v>
      </c>
      <c r="B57" s="9" t="s">
        <v>81</v>
      </c>
      <c r="C57" s="34"/>
      <c r="D57" s="29"/>
      <c r="E57" s="9">
        <f>E53+E54</f>
        <v>0</v>
      </c>
      <c r="F57" s="35"/>
      <c r="G57" s="8">
        <f>C57*D57*E57+F57</f>
        <v>0</v>
      </c>
    </row>
    <row r="58" spans="1:7" ht="20" customHeight="1" x14ac:dyDescent="0.8">
      <c r="A58" s="9" t="s">
        <v>58</v>
      </c>
      <c r="B58" s="9" t="s">
        <v>68</v>
      </c>
      <c r="C58" s="9"/>
      <c r="D58" s="9"/>
      <c r="E58" s="9"/>
      <c r="F58" s="9"/>
      <c r="G58" s="10">
        <f>G57+G55</f>
        <v>0</v>
      </c>
    </row>
    <row r="59" spans="1:7" ht="20" customHeight="1" x14ac:dyDescent="0.45"/>
    <row r="60" spans="1:7" ht="40.049999999999997" customHeight="1" x14ac:dyDescent="0.45">
      <c r="A60" s="5" t="s">
        <v>76</v>
      </c>
      <c r="B60" s="5"/>
    </row>
    <row r="61" spans="1:7" ht="20" customHeight="1" x14ac:dyDescent="0.45">
      <c r="A61" s="13" t="s">
        <v>2</v>
      </c>
      <c r="B61" s="13" t="s">
        <v>3</v>
      </c>
      <c r="C61" s="13" t="s">
        <v>41</v>
      </c>
      <c r="D61" s="13" t="s">
        <v>55</v>
      </c>
      <c r="E61" s="24"/>
    </row>
    <row r="62" spans="1:7" ht="30" customHeight="1" x14ac:dyDescent="0.45">
      <c r="A62" s="22" t="s">
        <v>36</v>
      </c>
      <c r="B62" s="23" t="s">
        <v>83</v>
      </c>
      <c r="C62" s="26">
        <f>E8</f>
        <v>0</v>
      </c>
      <c r="D62" s="23">
        <f>B49</f>
        <v>0</v>
      </c>
    </row>
    <row r="63" spans="1:7" ht="30" customHeight="1" x14ac:dyDescent="0.75">
      <c r="A63" s="22" t="s">
        <v>37</v>
      </c>
      <c r="B63" s="23" t="s">
        <v>82</v>
      </c>
      <c r="C63" s="26">
        <f>E57</f>
        <v>0</v>
      </c>
      <c r="D63" s="23">
        <f>G58</f>
        <v>0</v>
      </c>
      <c r="F63" s="42" t="s">
        <v>84</v>
      </c>
      <c r="G63" s="42"/>
    </row>
    <row r="64" spans="1:7" ht="40.049999999999997" customHeight="1" x14ac:dyDescent="0.45">
      <c r="A64" s="21" t="s">
        <v>38</v>
      </c>
      <c r="B64" s="25">
        <f>D62-D63</f>
        <v>0</v>
      </c>
    </row>
    <row r="65" ht="20" customHeight="1" x14ac:dyDescent="0.45"/>
    <row r="66" ht="20" customHeight="1" x14ac:dyDescent="0.45"/>
  </sheetData>
  <sheetProtection sheet="1" objects="1" scenarios="1" selectLockedCells="1"/>
  <mergeCells count="5">
    <mergeCell ref="A1:G1"/>
    <mergeCell ref="A2:G2"/>
    <mergeCell ref="A3:G3"/>
    <mergeCell ref="A4:G4"/>
    <mergeCell ref="F63:G63"/>
  </mergeCells>
  <pageMargins left="0.75" right="0.75" top="1" bottom="1" header="0.5" footer="0.5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Calculator (Blank Template)</vt:lpstr>
      <vt:lpstr>Calculator (Example)</vt:lpstr>
      <vt:lpstr>Calculator (Use)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Tedd Poulos</cp:lastModifiedBy>
  <dcterms:created xsi:type="dcterms:W3CDTF">2026-02-13T23:14:17Z</dcterms:created>
  <dcterms:modified xsi:type="dcterms:W3CDTF">2026-02-22T02:16:19Z</dcterms:modified>
</cp:coreProperties>
</file>